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DUARDO\SERVICIO SOCIAL\EJERCICIO 2019\"/>
    </mc:Choice>
  </mc:AlternateContent>
  <bookViews>
    <workbookView xWindow="0" yWindow="0" windowWidth="28800" windowHeight="12000"/>
  </bookViews>
  <sheets>
    <sheet name="3er trim" sheetId="3" r:id="rId1"/>
  </sheets>
  <definedNames>
    <definedName name="_xlnm.Print_Area" localSheetId="0">'3er trim'!$A$4:$L$44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3" l="1"/>
  <c r="L25" i="3" s="1"/>
  <c r="H43" i="3" l="1"/>
  <c r="V54" i="3" s="1"/>
  <c r="F42" i="3"/>
  <c r="L42" i="3" s="1"/>
  <c r="E41" i="3"/>
  <c r="L41" i="3" s="1"/>
  <c r="L40" i="3"/>
  <c r="L39" i="3"/>
  <c r="E38" i="3"/>
  <c r="E37" i="3"/>
  <c r="L37" i="3" s="1"/>
  <c r="E36" i="3"/>
  <c r="L36" i="3" s="1"/>
  <c r="I35" i="3"/>
  <c r="L35" i="3" s="1"/>
  <c r="K34" i="3"/>
  <c r="D34" i="3"/>
  <c r="J33" i="3"/>
  <c r="C33" i="3"/>
  <c r="L32" i="3"/>
  <c r="K31" i="3"/>
  <c r="E31" i="3"/>
  <c r="E30" i="3"/>
  <c r="L30" i="3" s="1"/>
  <c r="K29" i="3"/>
  <c r="L29" i="3" s="1"/>
  <c r="I28" i="3"/>
  <c r="L28" i="3" s="1"/>
  <c r="J27" i="3"/>
  <c r="J26" i="3"/>
  <c r="L26" i="3" s="1"/>
  <c r="K24" i="3"/>
  <c r="L23" i="3"/>
  <c r="L22" i="3"/>
  <c r="L21" i="3"/>
  <c r="L20" i="3"/>
  <c r="I19" i="3"/>
  <c r="C19" i="3"/>
  <c r="L18" i="3"/>
  <c r="L17" i="3"/>
  <c r="F16" i="3"/>
  <c r="G15" i="3"/>
  <c r="L14" i="3"/>
  <c r="C13" i="3"/>
  <c r="L13" i="3" s="1"/>
  <c r="C12" i="3"/>
  <c r="L12" i="3" s="1"/>
  <c r="E11" i="3"/>
  <c r="L11" i="3" s="1"/>
  <c r="J10" i="3"/>
  <c r="L10" i="3" s="1"/>
  <c r="J9" i="3"/>
  <c r="G8" i="3"/>
  <c r="J7" i="3"/>
  <c r="C7" i="3"/>
  <c r="L6" i="3"/>
  <c r="L19" i="3" l="1"/>
  <c r="L33" i="3"/>
  <c r="L15" i="3"/>
  <c r="L38" i="3"/>
  <c r="L7" i="3"/>
  <c r="K43" i="3"/>
  <c r="Y54" i="3" s="1"/>
  <c r="Z54" i="3"/>
  <c r="F43" i="3"/>
  <c r="T54" i="3" s="1"/>
  <c r="L31" i="3"/>
  <c r="J43" i="3"/>
  <c r="X54" i="3" s="1"/>
  <c r="G43" i="3"/>
  <c r="U54" i="3" s="1"/>
  <c r="I43" i="3"/>
  <c r="W54" i="3" s="1"/>
  <c r="C43" i="3"/>
  <c r="Q54" i="3" s="1"/>
  <c r="AB54" i="3"/>
  <c r="L24" i="3"/>
  <c r="L27" i="3"/>
  <c r="L34" i="3"/>
  <c r="D43" i="3"/>
  <c r="R54" i="3" s="1"/>
  <c r="L9" i="3"/>
  <c r="L16" i="3"/>
  <c r="E43" i="3"/>
  <c r="S54" i="3" s="1"/>
  <c r="AA54" i="3"/>
  <c r="L8" i="3"/>
  <c r="L43" i="3" l="1"/>
  <c r="AC54" i="3"/>
  <c r="AC55" i="3" s="1"/>
</calcChain>
</file>

<file path=xl/sharedStrings.xml><?xml version="1.0" encoding="utf-8"?>
<sst xmlns="http://schemas.openxmlformats.org/spreadsheetml/2006/main" count="104" uniqueCount="69">
  <si>
    <t>CENTRO DE INVESTIGACION Y DE ESTUDIOS AVANZADOS DEL INSTITUTO POLITECNICO NACIONAL</t>
  </si>
  <si>
    <r>
      <t>ANALISIS PARA LA SUFICIENCIA PRESUPUESTAL "44106 COMPENSACION PARA SERVICIOS DE CARÁCTER SOCIAL</t>
    </r>
    <r>
      <rPr>
        <sz val="11"/>
        <rFont val="Calibri"/>
        <family val="2"/>
      </rPr>
      <t>"</t>
    </r>
    <r>
      <rPr>
        <b/>
        <sz val="11"/>
        <rFont val="Calibri"/>
        <family val="2"/>
      </rPr>
      <t xml:space="preserve"> DE 2019</t>
    </r>
  </si>
  <si>
    <t>DEPARTAMENTO</t>
  </si>
  <si>
    <t>PRESTADOR</t>
  </si>
  <si>
    <t>MES
ENE</t>
  </si>
  <si>
    <t>MES
FEB</t>
  </si>
  <si>
    <t>MES
MAR</t>
  </si>
  <si>
    <t>MES
ABR</t>
  </si>
  <si>
    <t>MES
MAY</t>
  </si>
  <si>
    <t>MES
JUN</t>
  </si>
  <si>
    <t>MES
JUL</t>
  </si>
  <si>
    <t>MES
AGO</t>
  </si>
  <si>
    <t>MES
SEP</t>
  </si>
  <si>
    <t>MES
OCT</t>
  </si>
  <si>
    <t>MES
NOV</t>
  </si>
  <si>
    <t>MES
DIC</t>
  </si>
  <si>
    <t>TOTAL</t>
  </si>
  <si>
    <t>402020 DEPTO DE ADMINISTRACION DE SUELDOS</t>
  </si>
  <si>
    <t>SALAS BAUTISTA ALEJANDRA GUADALUPE</t>
  </si>
  <si>
    <t>VAZQUEZ LEON EMMA ABIGAIL</t>
  </si>
  <si>
    <t>BETANCOURT SANCHEZ ELIAS JAEL</t>
  </si>
  <si>
    <t>402010 OFNA. DEL SUBDIR. DE RECURSOS HUMANOS</t>
  </si>
  <si>
    <t>GONZALEZ BAEZA RUBEN ALEJANDRO</t>
  </si>
  <si>
    <t>MARTINEZ BERNAL MARCO ANTONIO</t>
  </si>
  <si>
    <t>402030 DEPARTAMENTO DE SERVICIOS AL PERSONAL</t>
  </si>
  <si>
    <t>CONTRERAS AGUILAR ANA CRISTINA</t>
  </si>
  <si>
    <t>SEGURA RIOS SUSANA</t>
  </si>
  <si>
    <t>VERA QUIROGA LAURA NATALIA</t>
  </si>
  <si>
    <t>401000 OFICINA DEL SECRETARIO ADMINISTRATIVO</t>
  </si>
  <si>
    <t>PALACIO LOPEZ JOSE ERNESTO</t>
  </si>
  <si>
    <t>GUTIERREZ RODRIGUEZ DEVANY JOCELYN</t>
  </si>
  <si>
    <t>403010 OFNA. DEL SUBDIR. DE RECURSOS MATERIALES</t>
  </si>
  <si>
    <t>AGUILERA LUGO LUIS FERNANDO</t>
  </si>
  <si>
    <t>PEREZ ORTEGA XOCHITL</t>
  </si>
  <si>
    <t>CHAVEZ VARGAS MARIO ALBERTO</t>
  </si>
  <si>
    <t>AGUILAR ROMERO JUAN CARLOS</t>
  </si>
  <si>
    <t>MARQUEZ LARA ARMANDO</t>
  </si>
  <si>
    <t>BOLAÑOS ZAMUDIO ESBEIDY ANAHI</t>
  </si>
  <si>
    <t>causo baja</t>
  </si>
  <si>
    <t>REYES BARRERA ERICK SAMAHEL</t>
  </si>
  <si>
    <t>CARBAJAL PEREZ MARIA GUADALUPE</t>
  </si>
  <si>
    <t>ABURTO DURAN DIANA AMAIRANI</t>
  </si>
  <si>
    <t>403010 OFNA. DEL SUBDIR. DE RECURSOS MATERIALES (CEPCI)</t>
  </si>
  <si>
    <t>SALVADOR RUBIO LOURDES</t>
  </si>
  <si>
    <t>PEREZ HERNANDEZ GABRIELA</t>
  </si>
  <si>
    <t>SANCHEZ ALFARO ROCIO</t>
  </si>
  <si>
    <t>404040 DEPTO. DE FIDEICOMISOS Y FONDOS ALTERNOS</t>
  </si>
  <si>
    <t>RODRIGUEZ ORDOÑEZ LIZANDRA KARINA</t>
  </si>
  <si>
    <t>DIAZ TORRES JORGE ABRAHAM</t>
  </si>
  <si>
    <t>404020 DEPTO DE EJERC. Y CONTROL PRESUPUESTAL</t>
  </si>
  <si>
    <t>ARELLANO SERNA MARILYN YANETTE</t>
  </si>
  <si>
    <t>404030 DEPARTAMENTO DE TESORERIA Y CAJA</t>
  </si>
  <si>
    <t>GARCIA DIAZ NADIA ISELA</t>
  </si>
  <si>
    <t>404050 DEPTO DE CONTABILIDAD</t>
  </si>
  <si>
    <t>AMEZCUA ESQUIVEL KEVIN YAEL</t>
  </si>
  <si>
    <t>GARCIA PEREZ BRANDON</t>
  </si>
  <si>
    <t>RAMIREZ ALVAREZ CLAUDIA LORENA</t>
  </si>
  <si>
    <t>BARBEYTO CHAVEZ JENNIFER</t>
  </si>
  <si>
    <t>405031 OFNA DEL JEFE DEL DEPTO DE MANTENIMIENTO</t>
  </si>
  <si>
    <t>AGUILAR MORALES CARLOS ALBERTO</t>
  </si>
  <si>
    <t>DIAZ SPIRITO LUIS ENRIQUE</t>
  </si>
  <si>
    <t>GOMEZ ALEGRIA RICARDO</t>
  </si>
  <si>
    <t>102010 OFNA.TITULAR ORGANO INTERNO DE CONTROL</t>
  </si>
  <si>
    <t>CALDERON OLIVARES ESTRELLA ABIGAIL</t>
  </si>
  <si>
    <t>JIMENEZ SANCHEZ JOHANNA MONTSERRAT</t>
  </si>
  <si>
    <t>MEDINA BAUTISTA DIANA LAURA</t>
  </si>
  <si>
    <t>302030 DEPARTAMENTO DE EVALUACION E INFORMACION</t>
  </si>
  <si>
    <t>ALCARAZ MENDOZA IAN RICARDO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</si>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</sst>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0"/>
      <name val="Arial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horizontal="right"/>
    </xf>
    <xf numFmtId="4" fontId="4" fillId="0" borderId="9" xfId="0" applyNumberFormat="1" applyFont="1" applyFill="1" applyBorder="1"/>
    <xf numFmtId="14" fontId="2" fillId="0" borderId="8" xfId="0" applyNumberFormat="1" applyFont="1" applyFill="1" applyBorder="1" applyAlignment="1">
      <alignment vertical="center"/>
    </xf>
    <xf numFmtId="0" fontId="2" fillId="0" borderId="0" xfId="0" applyFont="1" applyBorder="1"/>
    <xf numFmtId="4" fontId="3" fillId="0" borderId="14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2" fillId="0" borderId="20" xfId="0" applyFont="1" applyBorder="1"/>
    <xf numFmtId="4" fontId="2" fillId="0" borderId="20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0" xfId="0" applyFont="1" applyFill="1" applyBorder="1" applyAlignment="1">
      <alignment vertical="center"/>
    </xf>
    <xf numFmtId="44" fontId="2" fillId="0" borderId="0" xfId="0" applyNumberFormat="1" applyFont="1"/>
    <xf numFmtId="0" fontId="6" fillId="2" borderId="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6" fillId="0" borderId="13" xfId="0" applyFont="1" applyBorder="1"/>
    <xf numFmtId="0" fontId="6" fillId="0" borderId="0" xfId="0" applyFont="1" applyBorder="1"/>
    <xf numFmtId="4" fontId="6" fillId="0" borderId="0" xfId="0" applyNumberFormat="1" applyFont="1" applyBorder="1" applyAlignment="1">
      <alignment horizontal="right"/>
    </xf>
    <xf numFmtId="44" fontId="7" fillId="0" borderId="17" xfId="1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4" fontId="6" fillId="0" borderId="20" xfId="0" applyNumberFormat="1" applyFont="1" applyBorder="1" applyAlignment="1">
      <alignment horizontal="right"/>
    </xf>
    <xf numFmtId="0" fontId="6" fillId="0" borderId="18" xfId="0" applyFont="1" applyBorder="1"/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right"/>
    </xf>
    <xf numFmtId="4" fontId="4" fillId="0" borderId="6" xfId="0" applyNumberFormat="1" applyFont="1" applyFill="1" applyBorder="1"/>
    <xf numFmtId="0" fontId="2" fillId="0" borderId="10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/>
    </xf>
    <xf numFmtId="4" fontId="4" fillId="0" borderId="12" xfId="0" applyNumberFormat="1" applyFont="1" applyFill="1" applyBorder="1"/>
    <xf numFmtId="0" fontId="2" fillId="0" borderId="13" xfId="0" applyFont="1" applyFill="1" applyBorder="1"/>
    <xf numFmtId="0" fontId="2" fillId="0" borderId="0" xfId="0" applyFont="1" applyFill="1" applyBorder="1"/>
    <xf numFmtId="4" fontId="1" fillId="0" borderId="15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6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1547319</xdr:colOff>
      <xdr:row>0</xdr:row>
      <xdr:rowOff>39414</xdr:rowOff>
    </xdr:from>
    <xdr:to>
      <xdr:col>0</xdr:col>
      <xdr:colOff>2156919</xdr:colOff>
      <xdr:row>3</xdr:row>
      <xdr:rowOff>73432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319" y="39414"/>
          <a:ext cx="609600" cy="653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4"/>
  <sheetViews>
    <sheetView tabSelected="1" topLeftCell="B1" zoomScale="145" zoomScaleNormal="145" workbookViewId="0">
      <selection activeCell="D6" sqref="D6"/>
    </sheetView>
  </sheetViews>
  <sheetFormatPr baseColWidth="10" defaultRowHeight="15" x14ac:dyDescent="0.25"/>
  <cols>
    <col min="1" max="1" width="39.5703125" style="1" bestFit="1" customWidth="1"/>
    <col min="2" max="2" width="55.7109375" style="1" bestFit="1" customWidth="1"/>
    <col min="3" max="3" width="10.28515625" style="1" customWidth="1"/>
    <col min="4" max="5" width="9.5703125" style="1" customWidth="1"/>
    <col min="6" max="7" width="10.140625" style="1" customWidth="1"/>
    <col min="8" max="10" width="9.5703125" style="1" customWidth="1"/>
    <col min="11" max="11" width="9.42578125" style="1" customWidth="1"/>
    <col min="12" max="12" width="18.5703125" style="1" customWidth="1"/>
    <col min="13" max="15" width="11.42578125" style="1"/>
    <col min="16" max="16" width="12" style="1" bestFit="1" customWidth="1"/>
    <col min="17" max="28" width="11.5703125" style="1" bestFit="1" customWidth="1"/>
    <col min="29" max="29" width="15.42578125" style="1" bestFit="1" customWidth="1"/>
    <col min="30" max="16384" width="11.42578125" style="1"/>
  </cols>
  <sheetData>
    <row r="1" spans="1:12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 x14ac:dyDescent="0.3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.75" thickBot="1" x14ac:dyDescent="0.3"/>
    <row r="5" spans="1:12" ht="31.5" thickTop="1" thickBot="1" x14ac:dyDescent="0.3">
      <c r="A5" s="2" t="s">
        <v>3</v>
      </c>
      <c r="B5" s="3" t="s">
        <v>2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5" t="s">
        <v>16</v>
      </c>
    </row>
    <row r="6" spans="1:12" ht="19.5" thickTop="1" x14ac:dyDescent="0.3">
      <c r="A6" s="36" t="s">
        <v>18</v>
      </c>
      <c r="B6" s="37" t="s">
        <v>17</v>
      </c>
      <c r="C6" s="38">
        <v>1800</v>
      </c>
      <c r="D6" s="38">
        <v>1860</v>
      </c>
      <c r="E6" s="38"/>
      <c r="F6" s="38"/>
      <c r="G6" s="38"/>
      <c r="H6" s="38"/>
      <c r="I6" s="38"/>
      <c r="J6" s="38"/>
      <c r="K6" s="38"/>
      <c r="L6" s="39">
        <f t="shared" ref="L6:L42" si="0">SUM(C6:K6)</f>
        <v>3660</v>
      </c>
    </row>
    <row r="7" spans="1:12" ht="18.75" x14ac:dyDescent="0.3">
      <c r="A7" s="6" t="s">
        <v>19</v>
      </c>
      <c r="B7" s="7" t="s">
        <v>17</v>
      </c>
      <c r="C7" s="8">
        <f>60*15</f>
        <v>900</v>
      </c>
      <c r="D7" s="8">
        <v>1800</v>
      </c>
      <c r="E7" s="8">
        <v>1800</v>
      </c>
      <c r="F7" s="8">
        <v>1800</v>
      </c>
      <c r="G7" s="8">
        <v>1800</v>
      </c>
      <c r="H7" s="8">
        <v>1800</v>
      </c>
      <c r="I7" s="8">
        <v>1800</v>
      </c>
      <c r="J7" s="8">
        <f>16*60</f>
        <v>960</v>
      </c>
      <c r="K7" s="8"/>
      <c r="L7" s="9">
        <f t="shared" si="0"/>
        <v>12660</v>
      </c>
    </row>
    <row r="8" spans="1:12" ht="18.75" x14ac:dyDescent="0.3">
      <c r="A8" s="6" t="s">
        <v>20</v>
      </c>
      <c r="B8" s="7" t="s">
        <v>17</v>
      </c>
      <c r="C8" s="8"/>
      <c r="D8" s="8"/>
      <c r="E8" s="8"/>
      <c r="F8" s="8"/>
      <c r="G8" s="8">
        <f>60*15</f>
        <v>900</v>
      </c>
      <c r="H8" s="8">
        <v>1800</v>
      </c>
      <c r="I8" s="8">
        <v>1800</v>
      </c>
      <c r="J8" s="8">
        <v>1800</v>
      </c>
      <c r="K8" s="8">
        <v>1800</v>
      </c>
      <c r="L8" s="9">
        <f t="shared" si="0"/>
        <v>8100</v>
      </c>
    </row>
    <row r="9" spans="1:12" ht="18.75" x14ac:dyDescent="0.3">
      <c r="A9" s="6" t="s">
        <v>22</v>
      </c>
      <c r="B9" s="7" t="s">
        <v>21</v>
      </c>
      <c r="C9" s="8"/>
      <c r="D9" s="8"/>
      <c r="E9" s="8"/>
      <c r="F9" s="8"/>
      <c r="G9" s="8"/>
      <c r="H9" s="8"/>
      <c r="I9" s="8"/>
      <c r="J9" s="8">
        <f>(15+30)*60</f>
        <v>2700</v>
      </c>
      <c r="K9" s="8">
        <v>1800</v>
      </c>
      <c r="L9" s="9">
        <f t="shared" si="0"/>
        <v>4500</v>
      </c>
    </row>
    <row r="10" spans="1:12" ht="18.75" x14ac:dyDescent="0.3">
      <c r="A10" s="6" t="s">
        <v>23</v>
      </c>
      <c r="B10" s="7" t="s">
        <v>21</v>
      </c>
      <c r="C10" s="8"/>
      <c r="D10" s="8"/>
      <c r="E10" s="8"/>
      <c r="F10" s="8"/>
      <c r="G10" s="8"/>
      <c r="H10" s="8"/>
      <c r="I10" s="8"/>
      <c r="J10" s="8">
        <f>60*15</f>
        <v>900</v>
      </c>
      <c r="K10" s="8">
        <v>1800</v>
      </c>
      <c r="L10" s="9">
        <f t="shared" si="0"/>
        <v>2700</v>
      </c>
    </row>
    <row r="11" spans="1:12" ht="18.75" x14ac:dyDescent="0.3">
      <c r="A11" s="6" t="s">
        <v>25</v>
      </c>
      <c r="B11" s="7" t="s">
        <v>24</v>
      </c>
      <c r="C11" s="8">
        <v>1800</v>
      </c>
      <c r="D11" s="8">
        <v>1800</v>
      </c>
      <c r="E11" s="8">
        <f>60*33</f>
        <v>1980</v>
      </c>
      <c r="F11" s="8"/>
      <c r="G11" s="8"/>
      <c r="H11" s="8"/>
      <c r="I11" s="8"/>
      <c r="J11" s="8"/>
      <c r="K11" s="8"/>
      <c r="L11" s="9">
        <f t="shared" si="0"/>
        <v>5580</v>
      </c>
    </row>
    <row r="12" spans="1:12" ht="18.75" x14ac:dyDescent="0.3">
      <c r="A12" s="6" t="s">
        <v>26</v>
      </c>
      <c r="B12" s="7" t="s">
        <v>24</v>
      </c>
      <c r="C12" s="8">
        <f>60*10</f>
        <v>600</v>
      </c>
      <c r="D12" s="8">
        <v>1800</v>
      </c>
      <c r="E12" s="8">
        <v>1800</v>
      </c>
      <c r="F12" s="8">
        <v>1800</v>
      </c>
      <c r="G12" s="8">
        <v>1800</v>
      </c>
      <c r="H12" s="8">
        <v>1800</v>
      </c>
      <c r="I12" s="8">
        <v>1080</v>
      </c>
      <c r="J12" s="8"/>
      <c r="K12" s="8"/>
      <c r="L12" s="9">
        <f t="shared" si="0"/>
        <v>10680</v>
      </c>
    </row>
    <row r="13" spans="1:12" ht="18.75" x14ac:dyDescent="0.3">
      <c r="A13" s="6" t="s">
        <v>27</v>
      </c>
      <c r="B13" s="7" t="s">
        <v>24</v>
      </c>
      <c r="C13" s="8">
        <f>60*10</f>
        <v>600</v>
      </c>
      <c r="D13" s="8">
        <v>1800</v>
      </c>
      <c r="E13" s="8">
        <v>1800</v>
      </c>
      <c r="F13" s="8">
        <v>1800</v>
      </c>
      <c r="G13" s="8">
        <v>1800</v>
      </c>
      <c r="H13" s="8">
        <v>1800</v>
      </c>
      <c r="I13" s="8">
        <v>1080</v>
      </c>
      <c r="J13" s="8"/>
      <c r="K13" s="8"/>
      <c r="L13" s="9">
        <f t="shared" si="0"/>
        <v>10680</v>
      </c>
    </row>
    <row r="14" spans="1:12" ht="18.75" x14ac:dyDescent="0.3">
      <c r="A14" s="6" t="s">
        <v>29</v>
      </c>
      <c r="B14" s="10" t="s">
        <v>28</v>
      </c>
      <c r="C14" s="8"/>
      <c r="D14" s="8"/>
      <c r="E14" s="8"/>
      <c r="F14" s="8">
        <v>1800</v>
      </c>
      <c r="G14" s="8">
        <v>1800</v>
      </c>
      <c r="H14" s="8">
        <v>1800</v>
      </c>
      <c r="I14" s="8">
        <v>1800</v>
      </c>
      <c r="J14" s="8">
        <v>1800</v>
      </c>
      <c r="K14" s="8">
        <v>1800</v>
      </c>
      <c r="L14" s="9">
        <f t="shared" si="0"/>
        <v>10800</v>
      </c>
    </row>
    <row r="15" spans="1:12" ht="18.75" x14ac:dyDescent="0.3">
      <c r="A15" s="6" t="s">
        <v>30</v>
      </c>
      <c r="B15" s="10" t="s">
        <v>28</v>
      </c>
      <c r="C15" s="8"/>
      <c r="D15" s="8"/>
      <c r="E15" s="8"/>
      <c r="F15" s="8"/>
      <c r="G15" s="8">
        <f>60*15</f>
        <v>900</v>
      </c>
      <c r="H15" s="8">
        <v>1800</v>
      </c>
      <c r="I15" s="8">
        <v>1800</v>
      </c>
      <c r="J15" s="8">
        <v>1800</v>
      </c>
      <c r="K15" s="8">
        <v>1800</v>
      </c>
      <c r="L15" s="9">
        <f t="shared" si="0"/>
        <v>8100</v>
      </c>
    </row>
    <row r="16" spans="1:12" ht="18.75" x14ac:dyDescent="0.3">
      <c r="A16" s="6" t="s">
        <v>32</v>
      </c>
      <c r="B16" s="7" t="s">
        <v>31</v>
      </c>
      <c r="C16" s="8">
        <v>1800</v>
      </c>
      <c r="D16" s="8">
        <v>1800</v>
      </c>
      <c r="E16" s="8">
        <v>1800</v>
      </c>
      <c r="F16" s="8">
        <f>60*32</f>
        <v>1920</v>
      </c>
      <c r="G16" s="8"/>
      <c r="H16" s="8"/>
      <c r="I16" s="8"/>
      <c r="J16" s="8"/>
      <c r="K16" s="8"/>
      <c r="L16" s="9">
        <f t="shared" si="0"/>
        <v>7320</v>
      </c>
    </row>
    <row r="17" spans="1:13" ht="18.75" x14ac:dyDescent="0.3">
      <c r="A17" s="6" t="s">
        <v>33</v>
      </c>
      <c r="B17" s="7" t="s">
        <v>31</v>
      </c>
      <c r="C17" s="8">
        <v>1800</v>
      </c>
      <c r="D17" s="8">
        <v>1800</v>
      </c>
      <c r="E17" s="8">
        <v>300</v>
      </c>
      <c r="F17" s="8"/>
      <c r="G17" s="8"/>
      <c r="H17" s="8"/>
      <c r="I17" s="8"/>
      <c r="J17" s="8"/>
      <c r="K17" s="8"/>
      <c r="L17" s="9">
        <f t="shared" si="0"/>
        <v>3900</v>
      </c>
    </row>
    <row r="18" spans="1:13" ht="18.75" x14ac:dyDescent="0.3">
      <c r="A18" s="6" t="s">
        <v>34</v>
      </c>
      <c r="B18" s="7" t="s">
        <v>31</v>
      </c>
      <c r="C18" s="8">
        <v>1800</v>
      </c>
      <c r="D18" s="8">
        <v>1800</v>
      </c>
      <c r="E18" s="8">
        <v>1800</v>
      </c>
      <c r="F18" s="8">
        <v>1800</v>
      </c>
      <c r="G18" s="8">
        <v>1800</v>
      </c>
      <c r="H18" s="8">
        <v>180</v>
      </c>
      <c r="I18" s="8"/>
      <c r="J18" s="8"/>
      <c r="K18" s="8"/>
      <c r="L18" s="9">
        <f t="shared" si="0"/>
        <v>9180</v>
      </c>
    </row>
    <row r="19" spans="1:13" ht="18.75" x14ac:dyDescent="0.3">
      <c r="A19" s="6" t="s">
        <v>35</v>
      </c>
      <c r="B19" s="7" t="s">
        <v>31</v>
      </c>
      <c r="C19" s="8">
        <f>9*60</f>
        <v>540</v>
      </c>
      <c r="D19" s="8">
        <v>1800</v>
      </c>
      <c r="E19" s="8">
        <v>1800</v>
      </c>
      <c r="F19" s="8">
        <v>1800</v>
      </c>
      <c r="G19" s="8">
        <v>1800</v>
      </c>
      <c r="H19" s="8">
        <v>1800</v>
      </c>
      <c r="I19" s="8">
        <f>18*60</f>
        <v>1080</v>
      </c>
      <c r="J19" s="8"/>
      <c r="K19" s="8"/>
      <c r="L19" s="9">
        <f t="shared" si="0"/>
        <v>10620</v>
      </c>
    </row>
    <row r="20" spans="1:13" ht="18.75" x14ac:dyDescent="0.3">
      <c r="A20" s="6" t="s">
        <v>36</v>
      </c>
      <c r="B20" s="7" t="s">
        <v>31</v>
      </c>
      <c r="C20" s="8"/>
      <c r="D20" s="8"/>
      <c r="E20" s="8">
        <v>1800</v>
      </c>
      <c r="F20" s="8">
        <v>1800</v>
      </c>
      <c r="G20" s="8">
        <v>1800</v>
      </c>
      <c r="H20" s="8">
        <v>1800</v>
      </c>
      <c r="I20" s="8">
        <v>1800</v>
      </c>
      <c r="J20" s="8">
        <v>1800</v>
      </c>
      <c r="K20" s="8">
        <v>1860</v>
      </c>
      <c r="L20" s="9">
        <f t="shared" si="0"/>
        <v>12660</v>
      </c>
    </row>
    <row r="21" spans="1:13" ht="18.75" x14ac:dyDescent="0.3">
      <c r="A21" s="6" t="s">
        <v>37</v>
      </c>
      <c r="B21" s="7" t="s">
        <v>31</v>
      </c>
      <c r="C21" s="8"/>
      <c r="D21" s="8"/>
      <c r="E21" s="8"/>
      <c r="F21" s="8">
        <v>1800</v>
      </c>
      <c r="G21" s="8" t="s">
        <v>38</v>
      </c>
      <c r="H21" s="8"/>
      <c r="I21" s="8"/>
      <c r="J21" s="8"/>
      <c r="K21" s="8"/>
      <c r="L21" s="9">
        <f t="shared" si="0"/>
        <v>1800</v>
      </c>
    </row>
    <row r="22" spans="1:13" ht="18.75" x14ac:dyDescent="0.3">
      <c r="A22" s="6" t="s">
        <v>39</v>
      </c>
      <c r="B22" s="7" t="s">
        <v>31</v>
      </c>
      <c r="C22" s="8"/>
      <c r="D22" s="8"/>
      <c r="E22" s="8"/>
      <c r="F22" s="8"/>
      <c r="G22" s="8"/>
      <c r="H22" s="8"/>
      <c r="I22" s="8"/>
      <c r="J22" s="8">
        <v>1800</v>
      </c>
      <c r="K22" s="8">
        <v>1800</v>
      </c>
      <c r="L22" s="9">
        <f t="shared" si="0"/>
        <v>3600</v>
      </c>
    </row>
    <row r="23" spans="1:13" ht="18.75" x14ac:dyDescent="0.3">
      <c r="A23" s="6" t="s">
        <v>40</v>
      </c>
      <c r="B23" s="7" t="s">
        <v>31</v>
      </c>
      <c r="C23" s="8"/>
      <c r="D23" s="8"/>
      <c r="E23" s="8"/>
      <c r="F23" s="8"/>
      <c r="G23" s="8"/>
      <c r="H23" s="8"/>
      <c r="I23" s="8"/>
      <c r="J23" s="8">
        <v>1800</v>
      </c>
      <c r="K23" s="8">
        <v>1800</v>
      </c>
      <c r="L23" s="9">
        <f t="shared" si="0"/>
        <v>3600</v>
      </c>
    </row>
    <row r="24" spans="1:13" ht="18.75" x14ac:dyDescent="0.3">
      <c r="A24" s="6" t="s">
        <v>41</v>
      </c>
      <c r="B24" s="7" t="s">
        <v>31</v>
      </c>
      <c r="C24" s="8"/>
      <c r="D24" s="8"/>
      <c r="E24" s="8"/>
      <c r="F24" s="8"/>
      <c r="G24" s="8"/>
      <c r="H24" s="8"/>
      <c r="I24" s="8"/>
      <c r="J24" s="8"/>
      <c r="K24" s="8">
        <f>14*60</f>
        <v>840</v>
      </c>
      <c r="L24" s="9">
        <f t="shared" si="0"/>
        <v>840</v>
      </c>
      <c r="M24" s="1">
        <v>6240</v>
      </c>
    </row>
    <row r="25" spans="1:13" ht="18.75" x14ac:dyDescent="0.3">
      <c r="A25" s="6" t="s">
        <v>43</v>
      </c>
      <c r="B25" s="7" t="s">
        <v>42</v>
      </c>
      <c r="C25" s="8"/>
      <c r="D25" s="8"/>
      <c r="E25" s="8"/>
      <c r="F25" s="8"/>
      <c r="G25" s="8"/>
      <c r="H25" s="8"/>
      <c r="I25" s="8"/>
      <c r="J25" s="8">
        <f>60*18</f>
        <v>1080</v>
      </c>
      <c r="K25" s="8">
        <v>1800</v>
      </c>
      <c r="L25" s="9">
        <f t="shared" si="0"/>
        <v>2880</v>
      </c>
    </row>
    <row r="26" spans="1:13" ht="18.75" x14ac:dyDescent="0.3">
      <c r="A26" s="6" t="s">
        <v>44</v>
      </c>
      <c r="B26" s="7" t="s">
        <v>42</v>
      </c>
      <c r="C26" s="8"/>
      <c r="D26" s="8"/>
      <c r="E26" s="8"/>
      <c r="F26" s="8"/>
      <c r="G26" s="8"/>
      <c r="H26" s="8"/>
      <c r="I26" s="8"/>
      <c r="J26" s="8">
        <f t="shared" ref="J26:J27" si="1">60*18</f>
        <v>1080</v>
      </c>
      <c r="K26" s="8">
        <v>1800</v>
      </c>
      <c r="L26" s="9">
        <f t="shared" si="0"/>
        <v>2880</v>
      </c>
    </row>
    <row r="27" spans="1:13" ht="18.75" x14ac:dyDescent="0.3">
      <c r="A27" s="6" t="s">
        <v>45</v>
      </c>
      <c r="B27" s="7" t="s">
        <v>42</v>
      </c>
      <c r="C27" s="8"/>
      <c r="D27" s="8"/>
      <c r="E27" s="8"/>
      <c r="F27" s="8"/>
      <c r="G27" s="8"/>
      <c r="H27" s="8"/>
      <c r="I27" s="8"/>
      <c r="J27" s="8">
        <f t="shared" si="1"/>
        <v>1080</v>
      </c>
      <c r="K27" s="8">
        <v>1800</v>
      </c>
      <c r="L27" s="9">
        <f t="shared" si="0"/>
        <v>2880</v>
      </c>
    </row>
    <row r="28" spans="1:13" ht="18.75" x14ac:dyDescent="0.3">
      <c r="A28" s="6" t="s">
        <v>47</v>
      </c>
      <c r="B28" s="10" t="s">
        <v>46</v>
      </c>
      <c r="C28" s="8"/>
      <c r="D28" s="8">
        <v>1800</v>
      </c>
      <c r="E28" s="8">
        <v>1800</v>
      </c>
      <c r="F28" s="8">
        <v>1800</v>
      </c>
      <c r="G28" s="8">
        <v>1800</v>
      </c>
      <c r="H28" s="8">
        <v>1800</v>
      </c>
      <c r="I28" s="8">
        <f>31*60</f>
        <v>1860</v>
      </c>
      <c r="J28" s="8"/>
      <c r="K28" s="8"/>
      <c r="L28" s="9">
        <f t="shared" si="0"/>
        <v>10860</v>
      </c>
    </row>
    <row r="29" spans="1:13" ht="18.75" x14ac:dyDescent="0.3">
      <c r="A29" s="6" t="s">
        <v>48</v>
      </c>
      <c r="B29" s="10" t="s">
        <v>46</v>
      </c>
      <c r="C29" s="8"/>
      <c r="D29" s="8"/>
      <c r="E29" s="8">
        <v>1800</v>
      </c>
      <c r="F29" s="8">
        <v>1800</v>
      </c>
      <c r="G29" s="8">
        <v>1800</v>
      </c>
      <c r="H29" s="8">
        <v>1800</v>
      </c>
      <c r="I29" s="8">
        <v>1800</v>
      </c>
      <c r="J29" s="8">
        <v>1800</v>
      </c>
      <c r="K29" s="8">
        <f>60*31</f>
        <v>1860</v>
      </c>
      <c r="L29" s="9">
        <f t="shared" si="0"/>
        <v>12660</v>
      </c>
    </row>
    <row r="30" spans="1:13" ht="18.75" x14ac:dyDescent="0.3">
      <c r="A30" s="6" t="s">
        <v>50</v>
      </c>
      <c r="B30" s="10" t="s">
        <v>49</v>
      </c>
      <c r="C30" s="8"/>
      <c r="D30" s="8"/>
      <c r="E30" s="8">
        <f>60*27</f>
        <v>1620</v>
      </c>
      <c r="F30" s="8" t="s">
        <v>38</v>
      </c>
      <c r="G30" s="8"/>
      <c r="H30" s="8"/>
      <c r="I30" s="8"/>
      <c r="J30" s="8"/>
      <c r="K30" s="8"/>
      <c r="L30" s="9">
        <f t="shared" si="0"/>
        <v>1620</v>
      </c>
    </row>
    <row r="31" spans="1:13" ht="18.75" x14ac:dyDescent="0.3">
      <c r="A31" s="6" t="s">
        <v>52</v>
      </c>
      <c r="B31" s="10" t="s">
        <v>51</v>
      </c>
      <c r="C31" s="8"/>
      <c r="D31" s="8"/>
      <c r="E31" s="8">
        <f>26*60</f>
        <v>1560</v>
      </c>
      <c r="F31" s="8">
        <v>1800</v>
      </c>
      <c r="G31" s="8">
        <v>1800</v>
      </c>
      <c r="H31" s="8">
        <v>1800</v>
      </c>
      <c r="I31" s="8">
        <v>1800</v>
      </c>
      <c r="J31" s="8">
        <v>1800</v>
      </c>
      <c r="K31" s="8">
        <f>(30+3)*60</f>
        <v>1980</v>
      </c>
      <c r="L31" s="9">
        <f t="shared" si="0"/>
        <v>12540</v>
      </c>
    </row>
    <row r="32" spans="1:13" ht="18.75" x14ac:dyDescent="0.3">
      <c r="A32" s="6" t="s">
        <v>54</v>
      </c>
      <c r="B32" s="10" t="s">
        <v>53</v>
      </c>
      <c r="C32" s="8">
        <v>420</v>
      </c>
      <c r="D32" s="8"/>
      <c r="E32" s="8"/>
      <c r="F32" s="8"/>
      <c r="G32" s="8"/>
      <c r="H32" s="8"/>
      <c r="I32" s="8"/>
      <c r="J32" s="8"/>
      <c r="K32" s="8"/>
      <c r="L32" s="9">
        <f t="shared" si="0"/>
        <v>420</v>
      </c>
    </row>
    <row r="33" spans="1:12" ht="18.75" x14ac:dyDescent="0.3">
      <c r="A33" s="6" t="s">
        <v>55</v>
      </c>
      <c r="B33" s="10" t="s">
        <v>53</v>
      </c>
      <c r="C33" s="8">
        <f>60*15</f>
        <v>900</v>
      </c>
      <c r="D33" s="8">
        <v>1800</v>
      </c>
      <c r="E33" s="8">
        <v>1800</v>
      </c>
      <c r="F33" s="8">
        <v>1800</v>
      </c>
      <c r="G33" s="8">
        <v>1800</v>
      </c>
      <c r="H33" s="8">
        <v>1800</v>
      </c>
      <c r="I33" s="8">
        <v>1800</v>
      </c>
      <c r="J33" s="8">
        <f>16*60</f>
        <v>960</v>
      </c>
      <c r="K33" s="8"/>
      <c r="L33" s="9">
        <f t="shared" si="0"/>
        <v>12660</v>
      </c>
    </row>
    <row r="34" spans="1:12" ht="18.75" x14ac:dyDescent="0.3">
      <c r="A34" s="6" t="s">
        <v>56</v>
      </c>
      <c r="B34" s="10" t="s">
        <v>53</v>
      </c>
      <c r="C34" s="8"/>
      <c r="D34" s="8">
        <f>11*60</f>
        <v>660</v>
      </c>
      <c r="E34" s="8">
        <v>1800</v>
      </c>
      <c r="F34" s="8">
        <v>1800</v>
      </c>
      <c r="G34" s="8">
        <v>1800</v>
      </c>
      <c r="H34" s="8">
        <v>1800</v>
      </c>
      <c r="I34" s="8">
        <v>1800</v>
      </c>
      <c r="J34" s="8">
        <v>1800</v>
      </c>
      <c r="K34" s="8">
        <f>19*60</f>
        <v>1140</v>
      </c>
      <c r="L34" s="9">
        <f t="shared" si="0"/>
        <v>12600</v>
      </c>
    </row>
    <row r="35" spans="1:12" ht="18.75" x14ac:dyDescent="0.3">
      <c r="A35" s="6" t="s">
        <v>57</v>
      </c>
      <c r="B35" s="10" t="s">
        <v>53</v>
      </c>
      <c r="C35" s="8"/>
      <c r="D35" s="8">
        <v>1800</v>
      </c>
      <c r="E35" s="8">
        <v>1800</v>
      </c>
      <c r="F35" s="8">
        <v>1800</v>
      </c>
      <c r="G35" s="8">
        <v>1800</v>
      </c>
      <c r="H35" s="8">
        <v>1800</v>
      </c>
      <c r="I35" s="8">
        <f>60*38</f>
        <v>2280</v>
      </c>
      <c r="J35" s="8"/>
      <c r="K35" s="8"/>
      <c r="L35" s="9">
        <f t="shared" si="0"/>
        <v>11280</v>
      </c>
    </row>
    <row r="36" spans="1:12" ht="18.75" x14ac:dyDescent="0.3">
      <c r="A36" s="6" t="s">
        <v>59</v>
      </c>
      <c r="B36" s="10" t="s">
        <v>58</v>
      </c>
      <c r="C36" s="8">
        <v>1800</v>
      </c>
      <c r="D36" s="8">
        <v>1800</v>
      </c>
      <c r="E36" s="8">
        <f>60*32</f>
        <v>1920</v>
      </c>
      <c r="F36" s="8"/>
      <c r="G36" s="8"/>
      <c r="H36" s="8"/>
      <c r="I36" s="8"/>
      <c r="J36" s="8"/>
      <c r="K36" s="8"/>
      <c r="L36" s="9">
        <f t="shared" si="0"/>
        <v>5520</v>
      </c>
    </row>
    <row r="37" spans="1:12" ht="18.75" x14ac:dyDescent="0.3">
      <c r="A37" s="6" t="s">
        <v>60</v>
      </c>
      <c r="B37" s="10" t="s">
        <v>58</v>
      </c>
      <c r="C37" s="8">
        <v>1800</v>
      </c>
      <c r="D37" s="8">
        <v>1800</v>
      </c>
      <c r="E37" s="8">
        <f>60*32</f>
        <v>1920</v>
      </c>
      <c r="F37" s="8"/>
      <c r="G37" s="8"/>
      <c r="H37" s="8"/>
      <c r="I37" s="8"/>
      <c r="J37" s="8"/>
      <c r="K37" s="8"/>
      <c r="L37" s="9">
        <f t="shared" si="0"/>
        <v>5520</v>
      </c>
    </row>
    <row r="38" spans="1:12" ht="18.75" x14ac:dyDescent="0.3">
      <c r="A38" s="6" t="s">
        <v>61</v>
      </c>
      <c r="B38" s="10" t="s">
        <v>58</v>
      </c>
      <c r="C38" s="8"/>
      <c r="D38" s="8"/>
      <c r="E38" s="8">
        <f>12*60</f>
        <v>720</v>
      </c>
      <c r="F38" s="8">
        <v>1800</v>
      </c>
      <c r="G38" s="8">
        <v>1800</v>
      </c>
      <c r="H38" s="8">
        <v>1800</v>
      </c>
      <c r="I38" s="8">
        <v>1800</v>
      </c>
      <c r="J38" s="8">
        <v>1800</v>
      </c>
      <c r="K38" s="8">
        <v>1800</v>
      </c>
      <c r="L38" s="9">
        <f t="shared" si="0"/>
        <v>11520</v>
      </c>
    </row>
    <row r="39" spans="1:12" ht="18.75" x14ac:dyDescent="0.3">
      <c r="A39" s="6" t="s">
        <v>63</v>
      </c>
      <c r="B39" s="10" t="s">
        <v>62</v>
      </c>
      <c r="C39" s="8">
        <v>1800</v>
      </c>
      <c r="D39" s="8">
        <v>960</v>
      </c>
      <c r="E39" s="8"/>
      <c r="F39" s="8"/>
      <c r="G39" s="8"/>
      <c r="H39" s="8"/>
      <c r="I39" s="8"/>
      <c r="J39" s="8"/>
      <c r="K39" s="8"/>
      <c r="L39" s="9">
        <f t="shared" si="0"/>
        <v>2760</v>
      </c>
    </row>
    <row r="40" spans="1:12" ht="18.75" x14ac:dyDescent="0.3">
      <c r="A40" s="6" t="s">
        <v>64</v>
      </c>
      <c r="B40" s="10" t="s">
        <v>62</v>
      </c>
      <c r="C40" s="8">
        <v>1800</v>
      </c>
      <c r="D40" s="8">
        <v>960</v>
      </c>
      <c r="E40" s="8"/>
      <c r="F40" s="8"/>
      <c r="G40" s="8"/>
      <c r="H40" s="8"/>
      <c r="I40" s="8"/>
      <c r="J40" s="8"/>
      <c r="K40" s="8"/>
      <c r="L40" s="9">
        <f t="shared" si="0"/>
        <v>2760</v>
      </c>
    </row>
    <row r="41" spans="1:12" ht="18.75" x14ac:dyDescent="0.3">
      <c r="A41" s="6" t="s">
        <v>65</v>
      </c>
      <c r="B41" s="10" t="s">
        <v>62</v>
      </c>
      <c r="C41" s="8"/>
      <c r="D41" s="8"/>
      <c r="E41" s="8">
        <f>63*60</f>
        <v>3780</v>
      </c>
      <c r="F41" s="8">
        <v>1800</v>
      </c>
      <c r="G41" s="8">
        <v>1800</v>
      </c>
      <c r="H41" s="8">
        <v>1800</v>
      </c>
      <c r="I41" s="8">
        <v>1740</v>
      </c>
      <c r="J41" s="8"/>
      <c r="K41" s="8"/>
      <c r="L41" s="9">
        <f t="shared" si="0"/>
        <v>10920</v>
      </c>
    </row>
    <row r="42" spans="1:12" ht="19.5" thickBot="1" x14ac:dyDescent="0.35">
      <c r="A42" s="40" t="s">
        <v>67</v>
      </c>
      <c r="B42" s="41" t="s">
        <v>66</v>
      </c>
      <c r="C42" s="42">
        <v>1800</v>
      </c>
      <c r="D42" s="42">
        <v>1800</v>
      </c>
      <c r="E42" s="42">
        <v>1800</v>
      </c>
      <c r="F42" s="42">
        <f>60*32</f>
        <v>1920</v>
      </c>
      <c r="G42" s="42"/>
      <c r="H42" s="42"/>
      <c r="I42" s="42"/>
      <c r="J42" s="42"/>
      <c r="K42" s="42"/>
      <c r="L42" s="43">
        <f t="shared" si="0"/>
        <v>7320</v>
      </c>
    </row>
    <row r="43" spans="1:12" ht="20.25" thickTop="1" thickBot="1" x14ac:dyDescent="0.35">
      <c r="A43" s="44"/>
      <c r="B43" s="45"/>
      <c r="C43" s="12">
        <f t="shared" ref="C43:L43" si="2">SUM(C6:C42)</f>
        <v>21960</v>
      </c>
      <c r="D43" s="12">
        <f t="shared" si="2"/>
        <v>29640</v>
      </c>
      <c r="E43" s="12">
        <f t="shared" si="2"/>
        <v>37200</v>
      </c>
      <c r="F43" s="12">
        <f t="shared" si="2"/>
        <v>32640</v>
      </c>
      <c r="G43" s="12">
        <f t="shared" si="2"/>
        <v>28800</v>
      </c>
      <c r="H43" s="12">
        <f t="shared" si="2"/>
        <v>28980</v>
      </c>
      <c r="I43" s="12">
        <f t="shared" si="2"/>
        <v>27120</v>
      </c>
      <c r="J43" s="12">
        <f t="shared" si="2"/>
        <v>26760</v>
      </c>
      <c r="K43" s="12">
        <f t="shared" si="2"/>
        <v>27480</v>
      </c>
      <c r="L43" s="46">
        <f t="shared" si="2"/>
        <v>260580</v>
      </c>
    </row>
    <row r="44" spans="1:12" ht="4.5" customHeight="1" thickTop="1" thickBot="1" x14ac:dyDescent="0.3">
      <c r="A44" s="13"/>
      <c r="B44" s="14"/>
      <c r="C44" s="14"/>
      <c r="D44" s="14"/>
      <c r="E44" s="14"/>
      <c r="F44" s="14"/>
      <c r="G44" s="14"/>
      <c r="H44" s="14"/>
      <c r="I44" s="15"/>
      <c r="J44" s="15"/>
      <c r="K44" s="14"/>
      <c r="L44" s="16"/>
    </row>
    <row r="45" spans="1:12" ht="15.75" thickTop="1" x14ac:dyDescent="0.25">
      <c r="A45" s="17"/>
    </row>
    <row r="46" spans="1:12" x14ac:dyDescent="0.25">
      <c r="A46" s="17"/>
      <c r="L46" s="18"/>
    </row>
    <row r="47" spans="1:12" x14ac:dyDescent="0.25">
      <c r="A47" s="17"/>
    </row>
    <row r="48" spans="1:12" x14ac:dyDescent="0.25">
      <c r="A48" s="17"/>
    </row>
    <row r="49" spans="1:29" x14ac:dyDescent="0.25">
      <c r="A49" s="17"/>
    </row>
    <row r="50" spans="1:29" x14ac:dyDescent="0.25">
      <c r="A50" s="17"/>
    </row>
    <row r="51" spans="1:29" x14ac:dyDescent="0.25">
      <c r="A51" s="17"/>
    </row>
    <row r="52" spans="1:29" ht="15.75" thickBot="1" x14ac:dyDescent="0.3">
      <c r="A52" s="17"/>
    </row>
    <row r="53" spans="1:29" ht="30.75" thickTop="1" x14ac:dyDescent="0.25">
      <c r="A53" s="17"/>
      <c r="Q53" s="19" t="s">
        <v>4</v>
      </c>
      <c r="R53" s="20" t="s">
        <v>5</v>
      </c>
      <c r="S53" s="21" t="s">
        <v>6</v>
      </c>
      <c r="T53" s="22" t="s">
        <v>7</v>
      </c>
      <c r="U53" s="22" t="s">
        <v>8</v>
      </c>
      <c r="V53" s="22" t="s">
        <v>9</v>
      </c>
      <c r="W53" s="22" t="s">
        <v>10</v>
      </c>
      <c r="X53" s="22" t="s">
        <v>11</v>
      </c>
      <c r="Y53" s="22" t="s">
        <v>12</v>
      </c>
      <c r="Z53" s="22" t="s">
        <v>13</v>
      </c>
      <c r="AA53" s="22" t="s">
        <v>14</v>
      </c>
      <c r="AB53" s="22" t="s">
        <v>15</v>
      </c>
      <c r="AC53" s="23" t="s">
        <v>16</v>
      </c>
    </row>
    <row r="54" spans="1:29" ht="16.5" thickBot="1" x14ac:dyDescent="0.3">
      <c r="A54" s="11"/>
      <c r="Q54" s="24">
        <f t="shared" ref="Q54:Y54" si="3">C43</f>
        <v>21960</v>
      </c>
      <c r="R54" s="25">
        <f t="shared" si="3"/>
        <v>29640</v>
      </c>
      <c r="S54" s="25">
        <f t="shared" si="3"/>
        <v>37200</v>
      </c>
      <c r="T54" s="25">
        <f t="shared" si="3"/>
        <v>32640</v>
      </c>
      <c r="U54" s="26">
        <f t="shared" si="3"/>
        <v>28800</v>
      </c>
      <c r="V54" s="26">
        <f t="shared" si="3"/>
        <v>28980</v>
      </c>
      <c r="W54" s="26">
        <f t="shared" si="3"/>
        <v>27120</v>
      </c>
      <c r="X54" s="26">
        <f t="shared" si="3"/>
        <v>26760</v>
      </c>
      <c r="Y54" s="26">
        <f t="shared" si="3"/>
        <v>27480</v>
      </c>
      <c r="Z54" s="26" t="e">
        <f>#REF!</f>
        <v>#REF!</v>
      </c>
      <c r="AA54" s="26" t="e">
        <f>#REF!</f>
        <v>#REF!</v>
      </c>
      <c r="AB54" s="26" t="e">
        <f>#REF!</f>
        <v>#REF!</v>
      </c>
      <c r="AC54" s="27" t="e">
        <f>SUM(Q54:AB54)</f>
        <v>#REF!</v>
      </c>
    </row>
    <row r="55" spans="1:29" ht="17.25" thickTop="1" thickBot="1" x14ac:dyDescent="0.3">
      <c r="A55" s="11"/>
      <c r="Q55" s="28"/>
      <c r="R55" s="29"/>
      <c r="S55" s="29"/>
      <c r="T55" s="29"/>
      <c r="U55" s="29"/>
      <c r="V55" s="29"/>
      <c r="W55" s="30"/>
      <c r="X55" s="30"/>
      <c r="Y55" s="30"/>
      <c r="Z55" s="30"/>
      <c r="AA55" s="49" t="s">
        <v>68</v>
      </c>
      <c r="AB55" s="49"/>
      <c r="AC55" s="31" t="e">
        <f>AC54</f>
        <v>#REF!</v>
      </c>
    </row>
    <row r="56" spans="1:29" ht="3.75" customHeight="1" thickTop="1" thickBot="1" x14ac:dyDescent="0.3">
      <c r="A56" s="11"/>
      <c r="Q56" s="32"/>
      <c r="R56" s="33"/>
      <c r="S56" s="33"/>
      <c r="T56" s="33"/>
      <c r="U56" s="33"/>
      <c r="V56" s="33"/>
      <c r="W56" s="34"/>
      <c r="X56" s="34"/>
      <c r="Y56" s="33"/>
      <c r="Z56" s="34"/>
      <c r="AA56" s="33"/>
      <c r="AB56" s="33"/>
      <c r="AC56" s="35"/>
    </row>
    <row r="57" spans="1:29" ht="15.75" thickTop="1" x14ac:dyDescent="0.25">
      <c r="A57" s="11"/>
    </row>
    <row r="58" spans="1:29" x14ac:dyDescent="0.25">
      <c r="A58" s="11"/>
    </row>
    <row r="59" spans="1:29" x14ac:dyDescent="0.25">
      <c r="A59" s="11"/>
    </row>
    <row r="60" spans="1:29" x14ac:dyDescent="0.25">
      <c r="A60" s="11"/>
    </row>
    <row r="61" spans="1:29" x14ac:dyDescent="0.25">
      <c r="A61" s="11"/>
    </row>
    <row r="62" spans="1:29" x14ac:dyDescent="0.25">
      <c r="A62" s="11"/>
    </row>
    <row r="63" spans="1:29" x14ac:dyDescent="0.25">
      <c r="A63" s="11"/>
    </row>
    <row r="64" spans="1:29" x14ac:dyDescent="0.25">
      <c r="A64" s="11"/>
    </row>
  </sheetData>
  <mergeCells count="4">
    <mergeCell ref="A2:L2"/>
    <mergeCell ref="A3:L3"/>
    <mergeCell ref="AA55:AB55"/>
    <mergeCell ref="A1:L1"/>
  </mergeCells>
  <printOptions horizontalCentered="1" verticalCentered="1"/>
  <pageMargins left="0.3" right="0.33" top="0.28999999999999998" bottom="0.31" header="0.31496062992125984" footer="0.31496062992125984"/>
  <pageSetup paperSize="5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</vt:lpstr>
      <vt:lpstr>'3er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Morales Escalona</dc:creator>
  <cp:lastModifiedBy>Eduardo Morales Escalona</cp:lastModifiedBy>
  <cp:lastPrinted>2019-11-14T20:27:34Z</cp:lastPrinted>
  <dcterms:created xsi:type="dcterms:W3CDTF">2019-11-14T18:31:02Z</dcterms:created>
  <dcterms:modified xsi:type="dcterms:W3CDTF">2019-11-14T22:43:56Z</dcterms:modified>
</cp:coreProperties>
</file>