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EDUARDO\SERVICIO SOCIAL\EJERCICIO 2019\INFORMES TRIMESTRALES\"/>
    </mc:Choice>
  </mc:AlternateContent>
  <bookViews>
    <workbookView xWindow="0" yWindow="0" windowWidth="28800" windowHeight="12000"/>
  </bookViews>
  <sheets>
    <sheet name="4to trim" sheetId="1" r:id="rId1"/>
  </sheets>
  <definedNames>
    <definedName name="_xlnm.Print_Area" localSheetId="0">'4to trim'!$A$1:$O$52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1" l="1"/>
  <c r="O49" i="1" l="1"/>
  <c r="O48" i="1"/>
  <c r="O47" i="1"/>
  <c r="O46" i="1"/>
  <c r="O45" i="1"/>
  <c r="O44" i="1"/>
  <c r="O43" i="1"/>
  <c r="O42" i="1"/>
  <c r="H51" i="1"/>
  <c r="F50" i="1"/>
  <c r="E49" i="1"/>
  <c r="N46" i="1"/>
  <c r="N45" i="1"/>
  <c r="L44" i="1"/>
  <c r="E44" i="1"/>
  <c r="E43" i="1"/>
  <c r="E42" i="1"/>
  <c r="I41" i="1"/>
  <c r="O41" i="1" s="1"/>
  <c r="K40" i="1"/>
  <c r="D40" i="1"/>
  <c r="D51" i="1" s="1"/>
  <c r="J39" i="1"/>
  <c r="C39" i="1"/>
  <c r="O39" i="1" s="1"/>
  <c r="O38" i="1"/>
  <c r="K37" i="1"/>
  <c r="E37" i="1"/>
  <c r="E36" i="1"/>
  <c r="O36" i="1" s="1"/>
  <c r="K35" i="1"/>
  <c r="O35" i="1" s="1"/>
  <c r="I34" i="1"/>
  <c r="O34" i="1" s="1"/>
  <c r="N33" i="1"/>
  <c r="J33" i="1"/>
  <c r="N32" i="1"/>
  <c r="J32" i="1"/>
  <c r="N31" i="1"/>
  <c r="J31" i="1"/>
  <c r="O30" i="1"/>
  <c r="N29" i="1"/>
  <c r="M29" i="1"/>
  <c r="K28" i="1"/>
  <c r="O27" i="1"/>
  <c r="O26" i="1"/>
  <c r="N25" i="1"/>
  <c r="O25" i="1" s="1"/>
  <c r="O24" i="1"/>
  <c r="O23" i="1"/>
  <c r="I22" i="1"/>
  <c r="C22" i="1"/>
  <c r="O21" i="1"/>
  <c r="O20" i="1"/>
  <c r="F19" i="1"/>
  <c r="O19" i="1" s="1"/>
  <c r="N18" i="1"/>
  <c r="G18" i="1"/>
  <c r="O18" i="1" s="1"/>
  <c r="L17" i="1"/>
  <c r="O17" i="1" s="1"/>
  <c r="C16" i="1"/>
  <c r="O16" i="1" s="1"/>
  <c r="C15" i="1"/>
  <c r="O15" i="1" s="1"/>
  <c r="E14" i="1"/>
  <c r="L13" i="1"/>
  <c r="M12" i="1"/>
  <c r="O11" i="1"/>
  <c r="J10" i="1"/>
  <c r="O10" i="1" s="1"/>
  <c r="J9" i="1"/>
  <c r="O9" i="1" s="1"/>
  <c r="N8" i="1"/>
  <c r="G8" i="1"/>
  <c r="J7" i="1"/>
  <c r="C7" i="1"/>
  <c r="O6" i="1"/>
  <c r="O32" i="1" l="1"/>
  <c r="O37" i="1"/>
  <c r="O31" i="1"/>
  <c r="M51" i="1"/>
  <c r="O29" i="1"/>
  <c r="O7" i="1"/>
  <c r="L51" i="1"/>
  <c r="E51" i="1"/>
  <c r="F51" i="1"/>
  <c r="G51" i="1"/>
  <c r="N51" i="1"/>
  <c r="K51" i="1"/>
  <c r="I51" i="1"/>
  <c r="O33" i="1"/>
  <c r="O12" i="1"/>
  <c r="O14" i="1"/>
  <c r="O22" i="1"/>
  <c r="O28" i="1"/>
  <c r="O50" i="1"/>
  <c r="J51" i="1"/>
  <c r="O8" i="1"/>
  <c r="O40" i="1"/>
  <c r="C51" i="1"/>
  <c r="O13" i="1"/>
  <c r="O51" i="1" l="1"/>
</calcChain>
</file>

<file path=xl/comments1.xml><?xml version="1.0" encoding="utf-8"?>
<comments xmlns="http://schemas.openxmlformats.org/spreadsheetml/2006/main">
  <authors>
    <author>Eduardo Morales Escalona</author>
  </authors>
  <commentList>
    <comment ref="N9" authorId="0" shapeId="0">
      <text>
        <r>
          <rPr>
            <b/>
            <sz val="9"/>
            <color indexed="81"/>
            <rFont val="Tahoma"/>
            <charset val="1"/>
          </rPr>
          <t>Causó baja a partir del 07 de diciembre de 2019.</t>
        </r>
      </text>
    </comment>
  </commentList>
</comments>
</file>

<file path=xl/sharedStrings.xml><?xml version="1.0" encoding="utf-8"?>
<sst xmlns="http://schemas.openxmlformats.org/spreadsheetml/2006/main" count="109" uniqueCount="79">
  <si>
    <t>CENTRO DE INVESTIGACION Y DE ESTUDIOS AVANZADOS DEL INSTITUTO POLITECNICO NACIONAL</t>
  </si>
  <si>
    <r>
      <t>ANALISIS PARA LA SUFICIENCIA PRESUPUESTAL "44106 COMPENSACION PARA SERVICIOS DE CARÁCTER SOCIAL</t>
    </r>
    <r>
      <rPr>
        <sz val="11"/>
        <rFont val="Calibri"/>
        <family val="2"/>
      </rPr>
      <t>"</t>
    </r>
    <r>
      <rPr>
        <b/>
        <sz val="11"/>
        <rFont val="Calibri"/>
        <family val="2"/>
      </rPr>
      <t xml:space="preserve"> DE 2019</t>
    </r>
  </si>
  <si>
    <t>DEPARTAMENTO</t>
  </si>
  <si>
    <t>PRESTADOR</t>
  </si>
  <si>
    <t>MES
ENE</t>
  </si>
  <si>
    <t>MES
FEB</t>
  </si>
  <si>
    <t>MES
MAR</t>
  </si>
  <si>
    <t>MES
ABR</t>
  </si>
  <si>
    <t>MES
MAY</t>
  </si>
  <si>
    <t>MES
JUN</t>
  </si>
  <si>
    <t>MES
JUL</t>
  </si>
  <si>
    <t>MES
AGO</t>
  </si>
  <si>
    <t>MES
SEP</t>
  </si>
  <si>
    <t>MES
OCT</t>
  </si>
  <si>
    <t>MES
NOV</t>
  </si>
  <si>
    <t>MES
DIC</t>
  </si>
  <si>
    <t>TOTAL</t>
  </si>
  <si>
    <t>402020 DEPTO DE ADMINISTRACION DE SUELDOS</t>
  </si>
  <si>
    <t>SALAS BAUTISTA ALEJANDRA GUADALUPE</t>
  </si>
  <si>
    <t>VAZQUEZ LEON EMMA ABIGAIL</t>
  </si>
  <si>
    <t>BETANCOURT SANCHEZ ELIAS JAEL</t>
  </si>
  <si>
    <t>402010 OFNA. DEL SUBDIR. DE RECURSOS HUMANOS</t>
  </si>
  <si>
    <t>GONZALEZ BAEZA RUBEN ALEJANDRO</t>
  </si>
  <si>
    <t>MARTINEZ BERNAL MARCO ANTONIO</t>
  </si>
  <si>
    <t>MARTINEZ VIZCAINO GUADALUPE</t>
  </si>
  <si>
    <t>LUGO MANCERA MIRIAM VANESSA</t>
  </si>
  <si>
    <t>GARCIA COVARRUBIAS DULCE ANAID</t>
  </si>
  <si>
    <t>402030 DEPARTAMENTO DE SERVICIOS AL PERSONAL</t>
  </si>
  <si>
    <t>CONTRERAS AGUILAR ANA CRISTINA</t>
  </si>
  <si>
    <t>SEGURA RIOS SUSANA</t>
  </si>
  <si>
    <t>VERA QUIROGA LAURA NATALIA</t>
  </si>
  <si>
    <t>401000 OFICINA DEL SECRETARIO ADMINISTRATIVO</t>
  </si>
  <si>
    <t>PALACIO LOPEZ JOSE ERNESTO</t>
  </si>
  <si>
    <t>GUTIERREZ RODRIGUEZ DEVANY JOCELYN</t>
  </si>
  <si>
    <t>403010 OFNA. DEL SUBDIR. DE RECURSOS MATERIALES</t>
  </si>
  <si>
    <t>AGUILERA LUGO LUIS FERNANDO</t>
  </si>
  <si>
    <t>PEREZ ORTEGA XOCHITL</t>
  </si>
  <si>
    <t>CHAVEZ VARGAS MARIO ALBERTO</t>
  </si>
  <si>
    <t>AGUILAR ROMERO JUAN CARLOS</t>
  </si>
  <si>
    <t>MARQUEZ LARA ARMANDO</t>
  </si>
  <si>
    <t>BOLAÑOS ZAMUDIO ESBEIDY ANAHI</t>
  </si>
  <si>
    <t>causo baja</t>
  </si>
  <si>
    <t>MARTINEZ AGUILAR ADAMARI</t>
  </si>
  <si>
    <t>REYES BARRERA ERICK SAMAHEL</t>
  </si>
  <si>
    <t>CARBAJAL PEREZ MARIA GUADALUPE</t>
  </si>
  <si>
    <t>ABURTO DURAN DIANA AMAIRANI</t>
  </si>
  <si>
    <t>404010 OFNA DEL SUBDIR DE RECURSOS FINANCIEROS</t>
  </si>
  <si>
    <t>DOMINGUEZ VELAZQUEZ JORGE LUIS</t>
  </si>
  <si>
    <t>302010 OFNA. DEL SUBDIRECTOR DE PLANEACION</t>
  </si>
  <si>
    <t>VIZUET RAMIREZ JONATHAN</t>
  </si>
  <si>
    <t>403010 OFNA. DEL SUBDIR. DE RECURSOS MATERIALES (CEPCI)</t>
  </si>
  <si>
    <t>SALVADOR RUBIO LOURDES</t>
  </si>
  <si>
    <t>PEREZ HERNANDEZ GABRIELA</t>
  </si>
  <si>
    <t>SANCHEZ ALFARO ROCIO</t>
  </si>
  <si>
    <t>404040 DEPTO. DE FIDEICOMISOS Y FONDOS ALTERNOS</t>
  </si>
  <si>
    <t>RODRIGUEZ ORDOÑEZ LIZANDRA KARINA</t>
  </si>
  <si>
    <t>DIAZ TORRES JORGE ABRAHAM</t>
  </si>
  <si>
    <t>404020 DEPTO DE EJERC. Y CONTROL PRESUPUESTAL</t>
  </si>
  <si>
    <t>ARELLANO SERNA MARILYN YANETTE</t>
  </si>
  <si>
    <t>404030 DEPARTAMENTO DE TESORERIA Y CAJA</t>
  </si>
  <si>
    <t>GARCIA DIAZ NADIA ISELA</t>
  </si>
  <si>
    <t>404050 DEPTO DE CONTABILIDAD</t>
  </si>
  <si>
    <t>AMEZCUA ESQUIVEL KEVIN YAEL</t>
  </si>
  <si>
    <t>GARCIA PEREZ BRANDON</t>
  </si>
  <si>
    <t>RAMIREZ ALVAREZ CLAUDIA LORENA</t>
  </si>
  <si>
    <t>BARBEYTO CHAVEZ JENNIFER</t>
  </si>
  <si>
    <t>405031 OFNA DEL JEFE DEL DEPTO DE MANTENIMIENTO</t>
  </si>
  <si>
    <t>AGUILAR MORALES CARLOS ALBERTO</t>
  </si>
  <si>
    <t>DIAZ SPIRITO LUIS ENRIQUE</t>
  </si>
  <si>
    <t>GOMEZ ALEGRIA RICARDO</t>
  </si>
  <si>
    <t>405010 OFNA DEL SUBDIR DE SERVS Y MANTENIMIENTO</t>
  </si>
  <si>
    <t>CENTENO ARTEAGA GRACIELA JANETH</t>
  </si>
  <si>
    <t>LARA MORENO SERGIO</t>
  </si>
  <si>
    <t>102010 OFNA.TITULAR ORGANO INTERNO DE CONTROL</t>
  </si>
  <si>
    <t>CALDERON OLIVARES ESTRELLA ABIGAIL</t>
  </si>
  <si>
    <t>JIMENEZ SANCHEZ JOHANNA MONTSERRAT</t>
  </si>
  <si>
    <t>MEDINA BAUTISTA DIANA LAURA</t>
  </si>
  <si>
    <t>302030 DEPARTAMENTO DE EVALUACION E INFORMACION</t>
  </si>
  <si>
    <t>ALCARAZ MENDOZA IAN RICARDO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</si>
</sst>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0"/>
      <name val="Arial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4" fontId="2" fillId="0" borderId="8" xfId="0" applyNumberFormat="1" applyFont="1" applyFill="1" applyBorder="1" applyAlignment="1">
      <alignment horizontal="right"/>
    </xf>
    <xf numFmtId="4" fontId="4" fillId="0" borderId="9" xfId="0" applyNumberFormat="1" applyFont="1" applyFill="1" applyBorder="1"/>
    <xf numFmtId="14" fontId="2" fillId="0" borderId="8" xfId="0" applyNumberFormat="1" applyFont="1" applyFill="1" applyBorder="1" applyAlignment="1">
      <alignment vertical="center"/>
    </xf>
    <xf numFmtId="0" fontId="2" fillId="0" borderId="0" xfId="0" applyFont="1" applyBorder="1"/>
    <xf numFmtId="4" fontId="3" fillId="0" borderId="14" xfId="0" applyNumberFormat="1" applyFont="1" applyFill="1" applyBorder="1" applyAlignment="1">
      <alignment horizontal="right"/>
    </xf>
    <xf numFmtId="0" fontId="3" fillId="0" borderId="17" xfId="0" applyFont="1" applyBorder="1" applyAlignment="1">
      <alignment horizontal="center"/>
    </xf>
    <xf numFmtId="0" fontId="2" fillId="0" borderId="18" xfId="0" applyFont="1" applyBorder="1"/>
    <xf numFmtId="4" fontId="2" fillId="0" borderId="18" xfId="0" applyNumberFormat="1" applyFont="1" applyBorder="1" applyAlignment="1">
      <alignment horizontal="right"/>
    </xf>
    <xf numFmtId="0" fontId="2" fillId="0" borderId="16" xfId="0" applyFont="1" applyBorder="1"/>
    <xf numFmtId="0" fontId="2" fillId="0" borderId="0" xfId="0" applyFont="1" applyFill="1" applyBorder="1" applyAlignment="1">
      <alignment vertical="center"/>
    </xf>
    <xf numFmtId="44" fontId="2" fillId="0" borderId="0" xfId="0" applyNumberFormat="1" applyFont="1"/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4" fontId="2" fillId="0" borderId="5" xfId="0" applyNumberFormat="1" applyFont="1" applyFill="1" applyBorder="1" applyAlignment="1">
      <alignment horizontal="right"/>
    </xf>
    <xf numFmtId="4" fontId="4" fillId="0" borderId="6" xfId="0" applyNumberFormat="1" applyFont="1" applyFill="1" applyBorder="1"/>
    <xf numFmtId="0" fontId="2" fillId="0" borderId="10" xfId="0" applyFont="1" applyFill="1" applyBorder="1" applyAlignment="1">
      <alignment vertical="center"/>
    </xf>
    <xf numFmtId="14" fontId="2" fillId="0" borderId="11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horizontal="right"/>
    </xf>
    <xf numFmtId="4" fontId="4" fillId="0" borderId="12" xfId="0" applyNumberFormat="1" applyFont="1" applyFill="1" applyBorder="1"/>
    <xf numFmtId="0" fontId="2" fillId="0" borderId="13" xfId="0" applyFont="1" applyFill="1" applyBorder="1"/>
    <xf numFmtId="0" fontId="2" fillId="0" borderId="0" xfId="0" applyFont="1" applyFill="1" applyBorder="1"/>
    <xf numFmtId="4" fontId="1" fillId="0" borderId="15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1547319</xdr:colOff>
      <xdr:row>0</xdr:row>
      <xdr:rowOff>39414</xdr:rowOff>
    </xdr:from>
    <xdr:to>
      <xdr:col>0</xdr:col>
      <xdr:colOff>2156919</xdr:colOff>
      <xdr:row>3</xdr:row>
      <xdr:rowOff>73432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7319" y="39414"/>
          <a:ext cx="609600" cy="653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O72"/>
  <sheetViews>
    <sheetView tabSelected="1" zoomScaleNormal="100" workbookViewId="0">
      <selection activeCell="N9" sqref="N9"/>
    </sheetView>
  </sheetViews>
  <sheetFormatPr baseColWidth="10" defaultRowHeight="15" x14ac:dyDescent="0.25"/>
  <cols>
    <col min="1" max="1" width="53.42578125" style="1" customWidth="1"/>
    <col min="2" max="2" width="37.7109375" style="1" customWidth="1"/>
    <col min="3" max="3" width="10.28515625" style="1" customWidth="1"/>
    <col min="4" max="5" width="9.5703125" style="1" customWidth="1"/>
    <col min="6" max="7" width="10.140625" style="1" customWidth="1"/>
    <col min="8" max="10" width="9.5703125" style="1" customWidth="1"/>
    <col min="11" max="11" width="9.42578125" style="1" customWidth="1"/>
    <col min="12" max="13" width="9.5703125" style="1" bestFit="1" customWidth="1"/>
    <col min="14" max="14" width="9.42578125" style="1" customWidth="1"/>
    <col min="15" max="15" width="18.5703125" style="1" customWidth="1"/>
    <col min="16" max="18" width="11.42578125" style="1"/>
    <col min="19" max="19" width="12" style="1" bestFit="1" customWidth="1"/>
    <col min="20" max="16384" width="11.42578125" style="1"/>
  </cols>
  <sheetData>
    <row r="2" spans="1:15" ht="18.75" x14ac:dyDescent="0.3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x14ac:dyDescent="0.25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ht="15.75" thickBot="1" x14ac:dyDescent="0.3"/>
    <row r="5" spans="1:15" ht="31.5" thickTop="1" thickBot="1" x14ac:dyDescent="0.3">
      <c r="A5" s="2" t="s">
        <v>2</v>
      </c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5" t="s">
        <v>16</v>
      </c>
    </row>
    <row r="6" spans="1:15" ht="19.5" thickTop="1" x14ac:dyDescent="0.3">
      <c r="A6" s="19" t="s">
        <v>17</v>
      </c>
      <c r="B6" s="20" t="s">
        <v>18</v>
      </c>
      <c r="C6" s="21">
        <v>1800</v>
      </c>
      <c r="D6" s="21">
        <v>1860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22">
        <f>SUM(C6:N6)</f>
        <v>3660</v>
      </c>
    </row>
    <row r="7" spans="1:15" ht="18.75" x14ac:dyDescent="0.3">
      <c r="A7" s="6" t="s">
        <v>17</v>
      </c>
      <c r="B7" s="7" t="s">
        <v>19</v>
      </c>
      <c r="C7" s="8">
        <f>60*15</f>
        <v>900</v>
      </c>
      <c r="D7" s="8">
        <v>1800</v>
      </c>
      <c r="E7" s="8">
        <v>1800</v>
      </c>
      <c r="F7" s="8">
        <v>1800</v>
      </c>
      <c r="G7" s="8">
        <v>1800</v>
      </c>
      <c r="H7" s="8">
        <v>1800</v>
      </c>
      <c r="I7" s="8">
        <v>1800</v>
      </c>
      <c r="J7" s="8">
        <f>16*60</f>
        <v>960</v>
      </c>
      <c r="K7" s="8"/>
      <c r="L7" s="8"/>
      <c r="M7" s="8"/>
      <c r="N7" s="8"/>
      <c r="O7" s="9">
        <f t="shared" ref="O7:O41" si="0">SUM(C7:N7)</f>
        <v>12660</v>
      </c>
    </row>
    <row r="8" spans="1:15" ht="18.75" x14ac:dyDescent="0.3">
      <c r="A8" s="6" t="s">
        <v>17</v>
      </c>
      <c r="B8" s="7" t="s">
        <v>20</v>
      </c>
      <c r="C8" s="8"/>
      <c r="D8" s="8"/>
      <c r="E8" s="8"/>
      <c r="F8" s="8"/>
      <c r="G8" s="8">
        <f>60*15</f>
        <v>900</v>
      </c>
      <c r="H8" s="8">
        <v>1800</v>
      </c>
      <c r="I8" s="8">
        <v>1800</v>
      </c>
      <c r="J8" s="8">
        <v>1800</v>
      </c>
      <c r="K8" s="8">
        <v>1800</v>
      </c>
      <c r="L8" s="8">
        <v>1800</v>
      </c>
      <c r="M8" s="8">
        <v>1800</v>
      </c>
      <c r="N8" s="8">
        <f>60*16</f>
        <v>960</v>
      </c>
      <c r="O8" s="9">
        <f t="shared" si="0"/>
        <v>12660</v>
      </c>
    </row>
    <row r="9" spans="1:15" ht="18.75" x14ac:dyDescent="0.3">
      <c r="A9" s="6" t="s">
        <v>21</v>
      </c>
      <c r="B9" s="7" t="s">
        <v>22</v>
      </c>
      <c r="C9" s="8"/>
      <c r="D9" s="8"/>
      <c r="E9" s="8"/>
      <c r="F9" s="8"/>
      <c r="G9" s="8"/>
      <c r="H9" s="8"/>
      <c r="I9" s="8"/>
      <c r="J9" s="8">
        <f>(15+30)*60</f>
        <v>2700</v>
      </c>
      <c r="K9" s="8">
        <v>1800</v>
      </c>
      <c r="L9" s="8">
        <v>1800</v>
      </c>
      <c r="M9" s="8">
        <v>1800</v>
      </c>
      <c r="N9" s="8">
        <f>60*6</f>
        <v>360</v>
      </c>
      <c r="O9" s="9">
        <f t="shared" si="0"/>
        <v>8460</v>
      </c>
    </row>
    <row r="10" spans="1:15" ht="18.75" x14ac:dyDescent="0.3">
      <c r="A10" s="6" t="s">
        <v>21</v>
      </c>
      <c r="B10" s="7" t="s">
        <v>23</v>
      </c>
      <c r="C10" s="8"/>
      <c r="D10" s="8"/>
      <c r="E10" s="8"/>
      <c r="F10" s="8"/>
      <c r="G10" s="8"/>
      <c r="H10" s="8"/>
      <c r="I10" s="8"/>
      <c r="J10" s="8">
        <f>60*15</f>
        <v>900</v>
      </c>
      <c r="K10" s="8">
        <v>1800</v>
      </c>
      <c r="L10" s="8">
        <v>1800</v>
      </c>
      <c r="M10" s="8">
        <v>1800</v>
      </c>
      <c r="N10" s="8">
        <v>1800</v>
      </c>
      <c r="O10" s="9">
        <f t="shared" si="0"/>
        <v>8100</v>
      </c>
    </row>
    <row r="11" spans="1:15" ht="18.75" x14ac:dyDescent="0.3">
      <c r="A11" s="6" t="s">
        <v>21</v>
      </c>
      <c r="B11" s="7" t="s">
        <v>24</v>
      </c>
      <c r="C11" s="8"/>
      <c r="D11" s="8"/>
      <c r="E11" s="8"/>
      <c r="F11" s="8"/>
      <c r="G11" s="8"/>
      <c r="H11" s="8"/>
      <c r="I11" s="8"/>
      <c r="J11" s="8"/>
      <c r="K11" s="8"/>
      <c r="L11" s="8">
        <v>1800</v>
      </c>
      <c r="M11" s="8">
        <v>1800</v>
      </c>
      <c r="N11" s="8">
        <v>1800</v>
      </c>
      <c r="O11" s="9">
        <f t="shared" si="0"/>
        <v>5400</v>
      </c>
    </row>
    <row r="12" spans="1:15" ht="18.75" x14ac:dyDescent="0.3">
      <c r="A12" s="6" t="s">
        <v>21</v>
      </c>
      <c r="B12" s="7" t="s">
        <v>25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>
        <f>60*27</f>
        <v>1620</v>
      </c>
      <c r="N12" s="8">
        <v>1800</v>
      </c>
      <c r="O12" s="9">
        <f t="shared" si="0"/>
        <v>3420</v>
      </c>
    </row>
    <row r="13" spans="1:15" ht="18.75" x14ac:dyDescent="0.3">
      <c r="A13" s="6" t="s">
        <v>21</v>
      </c>
      <c r="B13" s="7" t="s">
        <v>26</v>
      </c>
      <c r="C13" s="8"/>
      <c r="D13" s="8"/>
      <c r="E13" s="8"/>
      <c r="F13" s="8"/>
      <c r="G13" s="8"/>
      <c r="H13" s="8"/>
      <c r="I13" s="8"/>
      <c r="J13" s="8"/>
      <c r="K13" s="8"/>
      <c r="L13" s="8">
        <f>60*15</f>
        <v>900</v>
      </c>
      <c r="M13" s="8">
        <v>1800</v>
      </c>
      <c r="N13" s="8">
        <v>1800</v>
      </c>
      <c r="O13" s="9">
        <f t="shared" si="0"/>
        <v>4500</v>
      </c>
    </row>
    <row r="14" spans="1:15" ht="18.75" x14ac:dyDescent="0.3">
      <c r="A14" s="6" t="s">
        <v>27</v>
      </c>
      <c r="B14" s="7" t="s">
        <v>28</v>
      </c>
      <c r="C14" s="8">
        <v>1800</v>
      </c>
      <c r="D14" s="8">
        <v>1800</v>
      </c>
      <c r="E14" s="8">
        <f>60*33</f>
        <v>1980</v>
      </c>
      <c r="F14" s="8"/>
      <c r="G14" s="8"/>
      <c r="H14" s="8"/>
      <c r="I14" s="8"/>
      <c r="J14" s="8"/>
      <c r="K14" s="8"/>
      <c r="L14" s="8"/>
      <c r="M14" s="8"/>
      <c r="N14" s="8"/>
      <c r="O14" s="9">
        <f t="shared" si="0"/>
        <v>5580</v>
      </c>
    </row>
    <row r="15" spans="1:15" ht="18.75" x14ac:dyDescent="0.3">
      <c r="A15" s="6" t="s">
        <v>27</v>
      </c>
      <c r="B15" s="7" t="s">
        <v>29</v>
      </c>
      <c r="C15" s="8">
        <f>60*10</f>
        <v>600</v>
      </c>
      <c r="D15" s="8">
        <v>1800</v>
      </c>
      <c r="E15" s="8">
        <v>1800</v>
      </c>
      <c r="F15" s="8">
        <v>1800</v>
      </c>
      <c r="G15" s="8">
        <v>1800</v>
      </c>
      <c r="H15" s="8">
        <v>1800</v>
      </c>
      <c r="I15" s="8">
        <v>1080</v>
      </c>
      <c r="J15" s="8"/>
      <c r="K15" s="8"/>
      <c r="L15" s="8"/>
      <c r="M15" s="8"/>
      <c r="N15" s="8"/>
      <c r="O15" s="9">
        <f t="shared" si="0"/>
        <v>10680</v>
      </c>
    </row>
    <row r="16" spans="1:15" ht="18.75" x14ac:dyDescent="0.3">
      <c r="A16" s="6" t="s">
        <v>27</v>
      </c>
      <c r="B16" s="7" t="s">
        <v>30</v>
      </c>
      <c r="C16" s="8">
        <f>60*10</f>
        <v>600</v>
      </c>
      <c r="D16" s="8">
        <v>1800</v>
      </c>
      <c r="E16" s="8">
        <v>1800</v>
      </c>
      <c r="F16" s="8">
        <v>1800</v>
      </c>
      <c r="G16" s="8">
        <v>1800</v>
      </c>
      <c r="H16" s="8">
        <v>1800</v>
      </c>
      <c r="I16" s="8">
        <v>1080</v>
      </c>
      <c r="J16" s="8"/>
      <c r="K16" s="8"/>
      <c r="L16" s="8"/>
      <c r="M16" s="8"/>
      <c r="N16" s="8"/>
      <c r="O16" s="9">
        <f t="shared" si="0"/>
        <v>10680</v>
      </c>
    </row>
    <row r="17" spans="1:15" ht="18.75" x14ac:dyDescent="0.3">
      <c r="A17" s="6" t="s">
        <v>31</v>
      </c>
      <c r="B17" s="10" t="s">
        <v>32</v>
      </c>
      <c r="C17" s="8"/>
      <c r="D17" s="8"/>
      <c r="E17" s="8"/>
      <c r="F17" s="8">
        <v>1800</v>
      </c>
      <c r="G17" s="8">
        <v>1800</v>
      </c>
      <c r="H17" s="8">
        <v>1800</v>
      </c>
      <c r="I17" s="8">
        <v>1800</v>
      </c>
      <c r="J17" s="8">
        <v>1800</v>
      </c>
      <c r="K17" s="8">
        <v>1800</v>
      </c>
      <c r="L17" s="8">
        <f>34*60</f>
        <v>2040</v>
      </c>
      <c r="M17" s="8"/>
      <c r="N17" s="8"/>
      <c r="O17" s="9">
        <f t="shared" si="0"/>
        <v>12840</v>
      </c>
    </row>
    <row r="18" spans="1:15" ht="18.75" x14ac:dyDescent="0.3">
      <c r="A18" s="6" t="s">
        <v>31</v>
      </c>
      <c r="B18" s="10" t="s">
        <v>33</v>
      </c>
      <c r="C18" s="8"/>
      <c r="D18" s="8"/>
      <c r="E18" s="8"/>
      <c r="F18" s="8"/>
      <c r="G18" s="8">
        <f>60*15</f>
        <v>900</v>
      </c>
      <c r="H18" s="8">
        <v>1800</v>
      </c>
      <c r="I18" s="8">
        <v>1800</v>
      </c>
      <c r="J18" s="8">
        <v>1800</v>
      </c>
      <c r="K18" s="8">
        <v>1800</v>
      </c>
      <c r="L18" s="8">
        <v>1800</v>
      </c>
      <c r="M18" s="8">
        <v>1800</v>
      </c>
      <c r="N18" s="8">
        <f>60*16</f>
        <v>960</v>
      </c>
      <c r="O18" s="9">
        <f t="shared" si="0"/>
        <v>12660</v>
      </c>
    </row>
    <row r="19" spans="1:15" ht="18.75" x14ac:dyDescent="0.3">
      <c r="A19" s="6" t="s">
        <v>34</v>
      </c>
      <c r="B19" s="7" t="s">
        <v>35</v>
      </c>
      <c r="C19" s="8">
        <v>1800</v>
      </c>
      <c r="D19" s="8">
        <v>1800</v>
      </c>
      <c r="E19" s="8">
        <v>1800</v>
      </c>
      <c r="F19" s="8">
        <f>60*32</f>
        <v>1920</v>
      </c>
      <c r="G19" s="8"/>
      <c r="H19" s="8"/>
      <c r="I19" s="8"/>
      <c r="J19" s="8"/>
      <c r="K19" s="8"/>
      <c r="L19" s="8"/>
      <c r="M19" s="8"/>
      <c r="N19" s="8"/>
      <c r="O19" s="9">
        <f t="shared" si="0"/>
        <v>7320</v>
      </c>
    </row>
    <row r="20" spans="1:15" ht="18.75" x14ac:dyDescent="0.3">
      <c r="A20" s="6" t="s">
        <v>34</v>
      </c>
      <c r="B20" s="7" t="s">
        <v>36</v>
      </c>
      <c r="C20" s="8">
        <v>1800</v>
      </c>
      <c r="D20" s="8">
        <v>1800</v>
      </c>
      <c r="E20" s="8">
        <v>300</v>
      </c>
      <c r="F20" s="8"/>
      <c r="G20" s="8"/>
      <c r="H20" s="8"/>
      <c r="I20" s="8"/>
      <c r="J20" s="8"/>
      <c r="K20" s="8"/>
      <c r="L20" s="8"/>
      <c r="M20" s="8"/>
      <c r="N20" s="8"/>
      <c r="O20" s="9">
        <f t="shared" si="0"/>
        <v>3900</v>
      </c>
    </row>
    <row r="21" spans="1:15" ht="18.75" x14ac:dyDescent="0.3">
      <c r="A21" s="6" t="s">
        <v>34</v>
      </c>
      <c r="B21" s="7" t="s">
        <v>37</v>
      </c>
      <c r="C21" s="8">
        <v>1800</v>
      </c>
      <c r="D21" s="8">
        <v>1800</v>
      </c>
      <c r="E21" s="8">
        <v>1800</v>
      </c>
      <c r="F21" s="8">
        <v>1800</v>
      </c>
      <c r="G21" s="8">
        <v>1800</v>
      </c>
      <c r="H21" s="8">
        <v>180</v>
      </c>
      <c r="I21" s="8"/>
      <c r="J21" s="8"/>
      <c r="K21" s="8"/>
      <c r="L21" s="8"/>
      <c r="M21" s="8"/>
      <c r="N21" s="8"/>
      <c r="O21" s="9">
        <f t="shared" si="0"/>
        <v>9180</v>
      </c>
    </row>
    <row r="22" spans="1:15" ht="18.75" x14ac:dyDescent="0.3">
      <c r="A22" s="6" t="s">
        <v>34</v>
      </c>
      <c r="B22" s="7" t="s">
        <v>38</v>
      </c>
      <c r="C22" s="8">
        <f>9*60</f>
        <v>540</v>
      </c>
      <c r="D22" s="8">
        <v>1800</v>
      </c>
      <c r="E22" s="8">
        <v>1800</v>
      </c>
      <c r="F22" s="8">
        <v>1800</v>
      </c>
      <c r="G22" s="8">
        <v>1800</v>
      </c>
      <c r="H22" s="8">
        <v>1800</v>
      </c>
      <c r="I22" s="8">
        <f>18*60</f>
        <v>1080</v>
      </c>
      <c r="J22" s="8"/>
      <c r="K22" s="8"/>
      <c r="L22" s="8"/>
      <c r="M22" s="8"/>
      <c r="N22" s="8"/>
      <c r="O22" s="9">
        <f t="shared" si="0"/>
        <v>10620</v>
      </c>
    </row>
    <row r="23" spans="1:15" ht="18.75" x14ac:dyDescent="0.3">
      <c r="A23" s="6" t="s">
        <v>34</v>
      </c>
      <c r="B23" s="7" t="s">
        <v>39</v>
      </c>
      <c r="C23" s="8"/>
      <c r="D23" s="8"/>
      <c r="E23" s="8">
        <v>1800</v>
      </c>
      <c r="F23" s="8">
        <v>1800</v>
      </c>
      <c r="G23" s="8">
        <v>1800</v>
      </c>
      <c r="H23" s="8">
        <v>1800</v>
      </c>
      <c r="I23" s="8">
        <v>1800</v>
      </c>
      <c r="J23" s="8">
        <v>1800</v>
      </c>
      <c r="K23" s="8">
        <v>1860</v>
      </c>
      <c r="L23" s="8"/>
      <c r="M23" s="8"/>
      <c r="N23" s="8"/>
      <c r="O23" s="9">
        <f t="shared" si="0"/>
        <v>12660</v>
      </c>
    </row>
    <row r="24" spans="1:15" ht="18.75" x14ac:dyDescent="0.3">
      <c r="A24" s="6" t="s">
        <v>34</v>
      </c>
      <c r="B24" s="7" t="s">
        <v>40</v>
      </c>
      <c r="C24" s="8"/>
      <c r="D24" s="8"/>
      <c r="E24" s="8"/>
      <c r="F24" s="8">
        <v>1800</v>
      </c>
      <c r="G24" s="8" t="s">
        <v>41</v>
      </c>
      <c r="H24" s="8"/>
      <c r="I24" s="8"/>
      <c r="J24" s="8"/>
      <c r="K24" s="8"/>
      <c r="L24" s="8"/>
      <c r="M24" s="8"/>
      <c r="N24" s="8"/>
      <c r="O24" s="9">
        <f t="shared" si="0"/>
        <v>1800</v>
      </c>
    </row>
    <row r="25" spans="1:15" ht="18.75" x14ac:dyDescent="0.3">
      <c r="A25" s="6" t="s">
        <v>34</v>
      </c>
      <c r="B25" s="7" t="s">
        <v>42</v>
      </c>
      <c r="C25" s="8"/>
      <c r="D25" s="8"/>
      <c r="E25" s="8"/>
      <c r="F25" s="8"/>
      <c r="G25" s="8"/>
      <c r="H25" s="8"/>
      <c r="I25" s="8"/>
      <c r="J25" s="8"/>
      <c r="K25" s="8"/>
      <c r="L25" s="8">
        <v>1800</v>
      </c>
      <c r="M25" s="8">
        <v>1800</v>
      </c>
      <c r="N25" s="8">
        <f>60*44</f>
        <v>2640</v>
      </c>
      <c r="O25" s="9">
        <f t="shared" si="0"/>
        <v>6240</v>
      </c>
    </row>
    <row r="26" spans="1:15" ht="18.75" x14ac:dyDescent="0.3">
      <c r="A26" s="6" t="s">
        <v>34</v>
      </c>
      <c r="B26" s="7" t="s">
        <v>43</v>
      </c>
      <c r="C26" s="8"/>
      <c r="D26" s="8"/>
      <c r="E26" s="8"/>
      <c r="F26" s="8"/>
      <c r="G26" s="8"/>
      <c r="H26" s="8"/>
      <c r="I26" s="8"/>
      <c r="J26" s="8">
        <v>1800</v>
      </c>
      <c r="K26" s="8">
        <v>1800</v>
      </c>
      <c r="L26" s="8">
        <v>1800</v>
      </c>
      <c r="M26" s="8">
        <v>1800</v>
      </c>
      <c r="N26" s="8">
        <v>1800</v>
      </c>
      <c r="O26" s="9">
        <f t="shared" si="0"/>
        <v>9000</v>
      </c>
    </row>
    <row r="27" spans="1:15" ht="18.75" x14ac:dyDescent="0.3">
      <c r="A27" s="6" t="s">
        <v>34</v>
      </c>
      <c r="B27" s="7" t="s">
        <v>44</v>
      </c>
      <c r="C27" s="8"/>
      <c r="D27" s="8"/>
      <c r="E27" s="8"/>
      <c r="F27" s="8"/>
      <c r="G27" s="8"/>
      <c r="H27" s="8"/>
      <c r="I27" s="8"/>
      <c r="J27" s="8">
        <v>1800</v>
      </c>
      <c r="K27" s="8">
        <v>1800</v>
      </c>
      <c r="L27" s="8">
        <v>1800</v>
      </c>
      <c r="M27" s="8">
        <v>1800</v>
      </c>
      <c r="N27" s="8">
        <v>1800</v>
      </c>
      <c r="O27" s="9">
        <f t="shared" si="0"/>
        <v>9000</v>
      </c>
    </row>
    <row r="28" spans="1:15" ht="18.75" x14ac:dyDescent="0.3">
      <c r="A28" s="6" t="s">
        <v>34</v>
      </c>
      <c r="B28" s="7" t="s">
        <v>45</v>
      </c>
      <c r="C28" s="8"/>
      <c r="D28" s="8"/>
      <c r="E28" s="8"/>
      <c r="F28" s="8"/>
      <c r="G28" s="8"/>
      <c r="H28" s="8"/>
      <c r="I28" s="8"/>
      <c r="J28" s="8"/>
      <c r="K28" s="8">
        <f>14*60</f>
        <v>840</v>
      </c>
      <c r="L28" s="8">
        <v>1800</v>
      </c>
      <c r="M28" s="8">
        <v>1800</v>
      </c>
      <c r="N28" s="8">
        <v>1800</v>
      </c>
      <c r="O28" s="9">
        <f t="shared" si="0"/>
        <v>6240</v>
      </c>
    </row>
    <row r="29" spans="1:15" ht="18.75" x14ac:dyDescent="0.3">
      <c r="A29" s="6" t="s">
        <v>46</v>
      </c>
      <c r="B29" s="7" t="s">
        <v>47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>
        <f>60*60</f>
        <v>3600</v>
      </c>
      <c r="N29" s="8">
        <f>60*44</f>
        <v>2640</v>
      </c>
      <c r="O29" s="9">
        <f t="shared" si="0"/>
        <v>6240</v>
      </c>
    </row>
    <row r="30" spans="1:15" ht="18.75" x14ac:dyDescent="0.3">
      <c r="A30" s="6" t="s">
        <v>48</v>
      </c>
      <c r="B30" s="7" t="s">
        <v>49</v>
      </c>
      <c r="C30" s="8"/>
      <c r="D30" s="8"/>
      <c r="E30" s="8"/>
      <c r="F30" s="8"/>
      <c r="G30" s="8"/>
      <c r="H30" s="8"/>
      <c r="I30" s="8"/>
      <c r="J30" s="8"/>
      <c r="K30" s="8"/>
      <c r="L30" s="8">
        <v>1800</v>
      </c>
      <c r="M30" s="8">
        <v>1800</v>
      </c>
      <c r="N30" s="8">
        <v>1800</v>
      </c>
      <c r="O30" s="9">
        <f t="shared" si="0"/>
        <v>5400</v>
      </c>
    </row>
    <row r="31" spans="1:15" ht="18.75" x14ac:dyDescent="0.3">
      <c r="A31" s="6" t="s">
        <v>50</v>
      </c>
      <c r="B31" s="7" t="s">
        <v>51</v>
      </c>
      <c r="C31" s="8"/>
      <c r="D31" s="8"/>
      <c r="E31" s="8"/>
      <c r="F31" s="8"/>
      <c r="G31" s="8"/>
      <c r="H31" s="8"/>
      <c r="I31" s="8"/>
      <c r="J31" s="8">
        <f>60*18</f>
        <v>1080</v>
      </c>
      <c r="K31" s="8">
        <v>1800</v>
      </c>
      <c r="L31" s="8">
        <v>1800</v>
      </c>
      <c r="M31" s="8">
        <v>1800</v>
      </c>
      <c r="N31" s="8">
        <f>60*13</f>
        <v>780</v>
      </c>
      <c r="O31" s="9">
        <f t="shared" si="0"/>
        <v>7260</v>
      </c>
    </row>
    <row r="32" spans="1:15" ht="18.75" x14ac:dyDescent="0.3">
      <c r="A32" s="6" t="s">
        <v>50</v>
      </c>
      <c r="B32" s="7" t="s">
        <v>52</v>
      </c>
      <c r="C32" s="8"/>
      <c r="D32" s="8"/>
      <c r="E32" s="8"/>
      <c r="F32" s="8"/>
      <c r="G32" s="8"/>
      <c r="H32" s="8"/>
      <c r="I32" s="8"/>
      <c r="J32" s="8">
        <f t="shared" ref="J32:J33" si="1">60*18</f>
        <v>1080</v>
      </c>
      <c r="K32" s="8">
        <v>1800</v>
      </c>
      <c r="L32" s="8">
        <v>1800</v>
      </c>
      <c r="M32" s="8">
        <v>1800</v>
      </c>
      <c r="N32" s="8">
        <f t="shared" ref="N32:N33" si="2">60*13</f>
        <v>780</v>
      </c>
      <c r="O32" s="9">
        <f t="shared" si="0"/>
        <v>7260</v>
      </c>
    </row>
    <row r="33" spans="1:15" ht="18.75" x14ac:dyDescent="0.3">
      <c r="A33" s="6" t="s">
        <v>50</v>
      </c>
      <c r="B33" s="7" t="s">
        <v>53</v>
      </c>
      <c r="C33" s="8"/>
      <c r="D33" s="8"/>
      <c r="E33" s="8"/>
      <c r="F33" s="8"/>
      <c r="G33" s="8"/>
      <c r="H33" s="8"/>
      <c r="I33" s="8"/>
      <c r="J33" s="8">
        <f t="shared" si="1"/>
        <v>1080</v>
      </c>
      <c r="K33" s="8">
        <v>1800</v>
      </c>
      <c r="L33" s="8">
        <v>1800</v>
      </c>
      <c r="M33" s="8">
        <v>1800</v>
      </c>
      <c r="N33" s="8">
        <f t="shared" si="2"/>
        <v>780</v>
      </c>
      <c r="O33" s="9">
        <f t="shared" si="0"/>
        <v>7260</v>
      </c>
    </row>
    <row r="34" spans="1:15" ht="18.75" x14ac:dyDescent="0.3">
      <c r="A34" s="6" t="s">
        <v>54</v>
      </c>
      <c r="B34" s="10" t="s">
        <v>55</v>
      </c>
      <c r="C34" s="8"/>
      <c r="D34" s="8">
        <v>1800</v>
      </c>
      <c r="E34" s="8">
        <v>1800</v>
      </c>
      <c r="F34" s="8">
        <v>1800</v>
      </c>
      <c r="G34" s="8">
        <v>1800</v>
      </c>
      <c r="H34" s="8">
        <v>1800</v>
      </c>
      <c r="I34" s="8">
        <f>31*60</f>
        <v>1860</v>
      </c>
      <c r="J34" s="8"/>
      <c r="K34" s="8"/>
      <c r="L34" s="8"/>
      <c r="M34" s="8"/>
      <c r="N34" s="8"/>
      <c r="O34" s="9">
        <f t="shared" si="0"/>
        <v>10860</v>
      </c>
    </row>
    <row r="35" spans="1:15" ht="18.75" x14ac:dyDescent="0.3">
      <c r="A35" s="6" t="s">
        <v>54</v>
      </c>
      <c r="B35" s="10" t="s">
        <v>56</v>
      </c>
      <c r="C35" s="8"/>
      <c r="D35" s="8"/>
      <c r="E35" s="8">
        <v>1800</v>
      </c>
      <c r="F35" s="8">
        <v>1800</v>
      </c>
      <c r="G35" s="8">
        <v>1800</v>
      </c>
      <c r="H35" s="8">
        <v>1800</v>
      </c>
      <c r="I35" s="8">
        <v>1800</v>
      </c>
      <c r="J35" s="8">
        <v>1800</v>
      </c>
      <c r="K35" s="8">
        <f>60*31</f>
        <v>1860</v>
      </c>
      <c r="L35" s="8"/>
      <c r="M35" s="8"/>
      <c r="N35" s="8"/>
      <c r="O35" s="9">
        <f t="shared" si="0"/>
        <v>12660</v>
      </c>
    </row>
    <row r="36" spans="1:15" ht="18.75" x14ac:dyDescent="0.3">
      <c r="A36" s="6" t="s">
        <v>57</v>
      </c>
      <c r="B36" s="10" t="s">
        <v>58</v>
      </c>
      <c r="C36" s="8"/>
      <c r="D36" s="8"/>
      <c r="E36" s="8">
        <f>60*27</f>
        <v>1620</v>
      </c>
      <c r="F36" s="8" t="s">
        <v>41</v>
      </c>
      <c r="G36" s="8"/>
      <c r="H36" s="8"/>
      <c r="I36" s="8"/>
      <c r="J36" s="8"/>
      <c r="K36" s="8"/>
      <c r="L36" s="8"/>
      <c r="M36" s="8"/>
      <c r="N36" s="8"/>
      <c r="O36" s="9">
        <f t="shared" si="0"/>
        <v>1620</v>
      </c>
    </row>
    <row r="37" spans="1:15" ht="18.75" x14ac:dyDescent="0.3">
      <c r="A37" s="6" t="s">
        <v>59</v>
      </c>
      <c r="B37" s="10" t="s">
        <v>60</v>
      </c>
      <c r="C37" s="8"/>
      <c r="D37" s="8"/>
      <c r="E37" s="8">
        <f>26*60</f>
        <v>1560</v>
      </c>
      <c r="F37" s="8">
        <v>1800</v>
      </c>
      <c r="G37" s="8">
        <v>1800</v>
      </c>
      <c r="H37" s="8">
        <v>1800</v>
      </c>
      <c r="I37" s="8">
        <v>1800</v>
      </c>
      <c r="J37" s="8">
        <v>1800</v>
      </c>
      <c r="K37" s="8">
        <f>(30+3)*60</f>
        <v>1980</v>
      </c>
      <c r="L37" s="8"/>
      <c r="M37" s="8"/>
      <c r="N37" s="8"/>
      <c r="O37" s="9">
        <f t="shared" si="0"/>
        <v>12540</v>
      </c>
    </row>
    <row r="38" spans="1:15" ht="18.75" x14ac:dyDescent="0.3">
      <c r="A38" s="6" t="s">
        <v>61</v>
      </c>
      <c r="B38" s="10" t="s">
        <v>62</v>
      </c>
      <c r="C38" s="8">
        <v>420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9">
        <f t="shared" si="0"/>
        <v>420</v>
      </c>
    </row>
    <row r="39" spans="1:15" ht="18.75" x14ac:dyDescent="0.3">
      <c r="A39" s="6" t="s">
        <v>61</v>
      </c>
      <c r="B39" s="10" t="s">
        <v>63</v>
      </c>
      <c r="C39" s="8">
        <f>60*15</f>
        <v>900</v>
      </c>
      <c r="D39" s="8">
        <v>1800</v>
      </c>
      <c r="E39" s="8">
        <v>1800</v>
      </c>
      <c r="F39" s="8">
        <v>1800</v>
      </c>
      <c r="G39" s="8">
        <v>1800</v>
      </c>
      <c r="H39" s="8">
        <v>1800</v>
      </c>
      <c r="I39" s="8">
        <v>1800</v>
      </c>
      <c r="J39" s="8">
        <f>16*60</f>
        <v>960</v>
      </c>
      <c r="K39" s="8"/>
      <c r="L39" s="8"/>
      <c r="M39" s="8"/>
      <c r="N39" s="8"/>
      <c r="O39" s="9">
        <f t="shared" si="0"/>
        <v>12660</v>
      </c>
    </row>
    <row r="40" spans="1:15" ht="18.75" x14ac:dyDescent="0.3">
      <c r="A40" s="6" t="s">
        <v>61</v>
      </c>
      <c r="B40" s="10" t="s">
        <v>64</v>
      </c>
      <c r="C40" s="8"/>
      <c r="D40" s="8">
        <f>11*60</f>
        <v>660</v>
      </c>
      <c r="E40" s="8">
        <v>1800</v>
      </c>
      <c r="F40" s="8">
        <v>1800</v>
      </c>
      <c r="G40" s="8">
        <v>1800</v>
      </c>
      <c r="H40" s="8">
        <v>1800</v>
      </c>
      <c r="I40" s="8">
        <v>1800</v>
      </c>
      <c r="J40" s="8">
        <v>1800</v>
      </c>
      <c r="K40" s="8">
        <f>19*60</f>
        <v>1140</v>
      </c>
      <c r="L40" s="8"/>
      <c r="M40" s="8"/>
      <c r="N40" s="8"/>
      <c r="O40" s="9">
        <f t="shared" si="0"/>
        <v>12600</v>
      </c>
    </row>
    <row r="41" spans="1:15" ht="18.75" x14ac:dyDescent="0.3">
      <c r="A41" s="6" t="s">
        <v>61</v>
      </c>
      <c r="B41" s="10" t="s">
        <v>65</v>
      </c>
      <c r="C41" s="8"/>
      <c r="D41" s="8">
        <v>1800</v>
      </c>
      <c r="E41" s="8">
        <v>1800</v>
      </c>
      <c r="F41" s="8">
        <v>1800</v>
      </c>
      <c r="G41" s="8">
        <v>1800</v>
      </c>
      <c r="H41" s="8">
        <v>1800</v>
      </c>
      <c r="I41" s="8">
        <f>60*38</f>
        <v>2280</v>
      </c>
      <c r="J41" s="8"/>
      <c r="K41" s="8"/>
      <c r="L41" s="8"/>
      <c r="M41" s="8"/>
      <c r="N41" s="8"/>
      <c r="O41" s="9">
        <f t="shared" si="0"/>
        <v>11280</v>
      </c>
    </row>
    <row r="42" spans="1:15" ht="18.75" x14ac:dyDescent="0.3">
      <c r="A42" s="6" t="s">
        <v>66</v>
      </c>
      <c r="B42" s="10" t="s">
        <v>67</v>
      </c>
      <c r="C42" s="8">
        <v>1800</v>
      </c>
      <c r="D42" s="8">
        <v>1800</v>
      </c>
      <c r="E42" s="8">
        <f>60*32</f>
        <v>1920</v>
      </c>
      <c r="F42" s="8"/>
      <c r="G42" s="8"/>
      <c r="H42" s="8"/>
      <c r="I42" s="8"/>
      <c r="J42" s="8"/>
      <c r="K42" s="8"/>
      <c r="L42" s="8"/>
      <c r="M42" s="8"/>
      <c r="N42" s="8"/>
      <c r="O42" s="9">
        <f t="shared" ref="O42:O49" si="3">SUM(C42:N42)</f>
        <v>5520</v>
      </c>
    </row>
    <row r="43" spans="1:15" ht="18.75" x14ac:dyDescent="0.3">
      <c r="A43" s="6" t="s">
        <v>66</v>
      </c>
      <c r="B43" s="10" t="s">
        <v>68</v>
      </c>
      <c r="C43" s="8">
        <v>1800</v>
      </c>
      <c r="D43" s="8">
        <v>1800</v>
      </c>
      <c r="E43" s="8">
        <f>60*32</f>
        <v>1920</v>
      </c>
      <c r="F43" s="8"/>
      <c r="G43" s="8"/>
      <c r="H43" s="8"/>
      <c r="I43" s="8"/>
      <c r="J43" s="8"/>
      <c r="K43" s="8"/>
      <c r="L43" s="8"/>
      <c r="M43" s="8"/>
      <c r="N43" s="8"/>
      <c r="O43" s="9">
        <f t="shared" si="3"/>
        <v>5520</v>
      </c>
    </row>
    <row r="44" spans="1:15" ht="18.75" x14ac:dyDescent="0.3">
      <c r="A44" s="6" t="s">
        <v>66</v>
      </c>
      <c r="B44" s="10" t="s">
        <v>69</v>
      </c>
      <c r="C44" s="8"/>
      <c r="D44" s="8"/>
      <c r="E44" s="8">
        <f>12*60</f>
        <v>720</v>
      </c>
      <c r="F44" s="8">
        <v>1800</v>
      </c>
      <c r="G44" s="8">
        <v>1800</v>
      </c>
      <c r="H44" s="8">
        <v>1800</v>
      </c>
      <c r="I44" s="8">
        <v>1800</v>
      </c>
      <c r="J44" s="8">
        <v>1800</v>
      </c>
      <c r="K44" s="8">
        <v>1800</v>
      </c>
      <c r="L44" s="8">
        <f>60*21</f>
        <v>1260</v>
      </c>
      <c r="M44" s="8"/>
      <c r="N44" s="8"/>
      <c r="O44" s="9">
        <f t="shared" si="3"/>
        <v>12780</v>
      </c>
    </row>
    <row r="45" spans="1:15" ht="18.75" x14ac:dyDescent="0.3">
      <c r="A45" s="6" t="s">
        <v>70</v>
      </c>
      <c r="B45" s="10" t="s">
        <v>71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>
        <v>1800</v>
      </c>
      <c r="N45" s="8">
        <f>60*45</f>
        <v>2700</v>
      </c>
      <c r="O45" s="9">
        <f t="shared" si="3"/>
        <v>4500</v>
      </c>
    </row>
    <row r="46" spans="1:15" ht="18.75" x14ac:dyDescent="0.3">
      <c r="A46" s="6" t="s">
        <v>70</v>
      </c>
      <c r="B46" s="10" t="s">
        <v>72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>
        <v>1800</v>
      </c>
      <c r="N46" s="8">
        <f>60*45</f>
        <v>2700</v>
      </c>
      <c r="O46" s="9">
        <f t="shared" si="3"/>
        <v>4500</v>
      </c>
    </row>
    <row r="47" spans="1:15" ht="18.75" x14ac:dyDescent="0.3">
      <c r="A47" s="6" t="s">
        <v>73</v>
      </c>
      <c r="B47" s="10" t="s">
        <v>74</v>
      </c>
      <c r="C47" s="8">
        <v>1800</v>
      </c>
      <c r="D47" s="8">
        <v>960</v>
      </c>
      <c r="E47" s="8"/>
      <c r="F47" s="8"/>
      <c r="G47" s="8"/>
      <c r="H47" s="8"/>
      <c r="I47" s="8"/>
      <c r="J47" s="8"/>
      <c r="K47" s="8"/>
      <c r="L47" s="8"/>
      <c r="M47" s="8"/>
      <c r="N47" s="8"/>
      <c r="O47" s="9">
        <f t="shared" si="3"/>
        <v>2760</v>
      </c>
    </row>
    <row r="48" spans="1:15" ht="18.75" x14ac:dyDescent="0.3">
      <c r="A48" s="6" t="s">
        <v>73</v>
      </c>
      <c r="B48" s="10" t="s">
        <v>75</v>
      </c>
      <c r="C48" s="8">
        <v>1800</v>
      </c>
      <c r="D48" s="8">
        <v>960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9">
        <f t="shared" si="3"/>
        <v>2760</v>
      </c>
    </row>
    <row r="49" spans="1:15" ht="18.75" x14ac:dyDescent="0.3">
      <c r="A49" s="6" t="s">
        <v>73</v>
      </c>
      <c r="B49" s="10" t="s">
        <v>76</v>
      </c>
      <c r="C49" s="8"/>
      <c r="D49" s="8"/>
      <c r="E49" s="8">
        <f>63*60</f>
        <v>3780</v>
      </c>
      <c r="F49" s="8">
        <v>1800</v>
      </c>
      <c r="G49" s="8">
        <v>1800</v>
      </c>
      <c r="H49" s="8">
        <v>1800</v>
      </c>
      <c r="I49" s="8">
        <v>1740</v>
      </c>
      <c r="J49" s="8"/>
      <c r="K49" s="8"/>
      <c r="L49" s="8"/>
      <c r="M49" s="8"/>
      <c r="N49" s="8"/>
      <c r="O49" s="9">
        <f t="shared" si="3"/>
        <v>10920</v>
      </c>
    </row>
    <row r="50" spans="1:15" ht="19.5" thickBot="1" x14ac:dyDescent="0.35">
      <c r="A50" s="23" t="s">
        <v>77</v>
      </c>
      <c r="B50" s="24" t="s">
        <v>78</v>
      </c>
      <c r="C50" s="25">
        <v>1800</v>
      </c>
      <c r="D50" s="25">
        <v>1800</v>
      </c>
      <c r="E50" s="25">
        <v>1800</v>
      </c>
      <c r="F50" s="25">
        <f>60*32</f>
        <v>1920</v>
      </c>
      <c r="G50" s="25"/>
      <c r="H50" s="25"/>
      <c r="I50" s="25"/>
      <c r="J50" s="25"/>
      <c r="K50" s="25"/>
      <c r="L50" s="25"/>
      <c r="M50" s="25"/>
      <c r="N50" s="25"/>
      <c r="O50" s="26">
        <f t="shared" ref="O50" si="4">SUM(C50:N50)</f>
        <v>7320</v>
      </c>
    </row>
    <row r="51" spans="1:15" ht="20.25" thickTop="1" thickBot="1" x14ac:dyDescent="0.35">
      <c r="A51" s="27"/>
      <c r="B51" s="28"/>
      <c r="C51" s="12">
        <f t="shared" ref="C51:O51" si="5">SUM(C6:C50)</f>
        <v>21960</v>
      </c>
      <c r="D51" s="12">
        <f t="shared" si="5"/>
        <v>29640</v>
      </c>
      <c r="E51" s="12">
        <f t="shared" si="5"/>
        <v>37200</v>
      </c>
      <c r="F51" s="12">
        <f t="shared" si="5"/>
        <v>32640</v>
      </c>
      <c r="G51" s="12">
        <f t="shared" si="5"/>
        <v>28800</v>
      </c>
      <c r="H51" s="12">
        <f t="shared" si="5"/>
        <v>28980</v>
      </c>
      <c r="I51" s="12">
        <f t="shared" si="5"/>
        <v>27120</v>
      </c>
      <c r="J51" s="12">
        <f t="shared" si="5"/>
        <v>26760</v>
      </c>
      <c r="K51" s="12">
        <f t="shared" si="5"/>
        <v>27480</v>
      </c>
      <c r="L51" s="12">
        <f t="shared" si="5"/>
        <v>27600</v>
      </c>
      <c r="M51" s="12">
        <f t="shared" si="5"/>
        <v>34020</v>
      </c>
      <c r="N51" s="12">
        <f t="shared" si="5"/>
        <v>29700</v>
      </c>
      <c r="O51" s="29">
        <f t="shared" si="5"/>
        <v>351900</v>
      </c>
    </row>
    <row r="52" spans="1:15" ht="6" customHeight="1" thickTop="1" thickBot="1" x14ac:dyDescent="0.3">
      <c r="A52" s="13"/>
      <c r="B52" s="14"/>
      <c r="C52" s="14"/>
      <c r="D52" s="14"/>
      <c r="E52" s="14"/>
      <c r="F52" s="14"/>
      <c r="G52" s="14"/>
      <c r="H52" s="14"/>
      <c r="I52" s="15"/>
      <c r="J52" s="15"/>
      <c r="K52" s="14"/>
      <c r="L52" s="15"/>
      <c r="M52" s="14"/>
      <c r="N52" s="14"/>
      <c r="O52" s="16"/>
    </row>
    <row r="53" spans="1:15" ht="15.75" thickTop="1" x14ac:dyDescent="0.25">
      <c r="A53" s="17"/>
    </row>
    <row r="54" spans="1:15" x14ac:dyDescent="0.25">
      <c r="A54" s="17"/>
      <c r="O54" s="18"/>
    </row>
    <row r="55" spans="1:15" x14ac:dyDescent="0.25">
      <c r="A55" s="17"/>
    </row>
    <row r="56" spans="1:15" x14ac:dyDescent="0.25">
      <c r="A56" s="17"/>
    </row>
    <row r="57" spans="1:15" x14ac:dyDescent="0.25">
      <c r="A57" s="17"/>
    </row>
    <row r="58" spans="1:15" x14ac:dyDescent="0.25">
      <c r="A58" s="17"/>
    </row>
    <row r="59" spans="1:15" x14ac:dyDescent="0.25">
      <c r="A59" s="17"/>
    </row>
    <row r="60" spans="1:15" x14ac:dyDescent="0.25">
      <c r="A60" s="17"/>
    </row>
    <row r="61" spans="1:15" x14ac:dyDescent="0.25">
      <c r="A61" s="17"/>
    </row>
    <row r="62" spans="1:15" x14ac:dyDescent="0.25">
      <c r="A62" s="11"/>
    </row>
    <row r="63" spans="1:15" x14ac:dyDescent="0.25">
      <c r="A63" s="11"/>
    </row>
    <row r="64" spans="1:15" ht="3.75" customHeight="1" x14ac:dyDescent="0.25">
      <c r="A64" s="11"/>
    </row>
    <row r="65" spans="1:1" x14ac:dyDescent="0.25">
      <c r="A65" s="11"/>
    </row>
    <row r="66" spans="1:1" x14ac:dyDescent="0.25">
      <c r="A66" s="11"/>
    </row>
    <row r="67" spans="1:1" x14ac:dyDescent="0.25">
      <c r="A67" s="11"/>
    </row>
    <row r="68" spans="1:1" x14ac:dyDescent="0.25">
      <c r="A68" s="11"/>
    </row>
    <row r="69" spans="1:1" x14ac:dyDescent="0.25">
      <c r="A69" s="11"/>
    </row>
    <row r="70" spans="1:1" x14ac:dyDescent="0.25">
      <c r="A70" s="11"/>
    </row>
    <row r="71" spans="1:1" x14ac:dyDescent="0.25">
      <c r="A71" s="11"/>
    </row>
    <row r="72" spans="1:1" x14ac:dyDescent="0.25">
      <c r="A72" s="11"/>
    </row>
  </sheetData>
  <mergeCells count="2">
    <mergeCell ref="A2:O2"/>
    <mergeCell ref="A3:O3"/>
  </mergeCells>
  <printOptions horizontalCentered="1" verticalCentered="1"/>
  <pageMargins left="0.3" right="0.33" top="0.28999999999999998" bottom="0.31" header="0.31496062992125984" footer="0.31496062992125984"/>
  <pageSetup paperSize="5" scale="6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4to trim</vt:lpstr>
      <vt:lpstr>'4to trim'!Área_de_impresión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Morales Escalona</dc:creator>
  <cp:lastModifiedBy>Eduardo Morales Escalona</cp:lastModifiedBy>
  <cp:lastPrinted>2020-01-16T18:40:57Z</cp:lastPrinted>
  <dcterms:created xsi:type="dcterms:W3CDTF">2020-01-16T18:36:03Z</dcterms:created>
  <dcterms:modified xsi:type="dcterms:W3CDTF">2020-01-17T17:20:52Z</dcterms:modified>
</cp:coreProperties>
</file>